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 - RFP RFQ\FY16\RFQ - SECS Intel Xeon Server - 2016\"/>
    </mc:Choice>
  </mc:AlternateContent>
  <bookViews>
    <workbookView xWindow="240" yWindow="108" windowWidth="20112" windowHeight="8508"/>
  </bookViews>
  <sheets>
    <sheet name="Sheet2" sheetId="2" r:id="rId1"/>
    <sheet name="Sheet1" sheetId="1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4" i="2" l="1"/>
  <c r="H15" i="2" s="1"/>
  <c r="F14" i="2"/>
  <c r="F15" i="2" s="1"/>
  <c r="D47" i="3" l="1"/>
  <c r="D46" i="3"/>
  <c r="E46" i="3" s="1"/>
  <c r="D44" i="3"/>
  <c r="E44" i="3" s="1"/>
  <c r="D43" i="3"/>
  <c r="D41" i="3"/>
  <c r="D40" i="3"/>
  <c r="E38" i="3"/>
  <c r="D38" i="3"/>
  <c r="G37" i="3"/>
  <c r="E37" i="3"/>
  <c r="E43" i="3" s="1"/>
  <c r="D37" i="3"/>
  <c r="F34" i="3"/>
  <c r="G34" i="3" s="1"/>
  <c r="D34" i="3"/>
  <c r="E34" i="3" s="1"/>
  <c r="F33" i="3"/>
  <c r="G33" i="3" s="1"/>
  <c r="D33" i="3"/>
  <c r="E33" i="3" s="1"/>
  <c r="F32" i="3"/>
  <c r="G32" i="3" s="1"/>
  <c r="G35" i="3" s="1"/>
  <c r="G50" i="3" s="1"/>
  <c r="D32" i="3"/>
  <c r="E32" i="3" s="1"/>
  <c r="E35" i="3" l="1"/>
  <c r="E45" i="3"/>
  <c r="E40" i="3"/>
  <c r="E42" i="3" s="1"/>
  <c r="E50" i="3" s="1"/>
  <c r="E41" i="3"/>
  <c r="E47" i="3"/>
  <c r="E48" i="3"/>
</calcChain>
</file>

<file path=xl/sharedStrings.xml><?xml version="1.0" encoding="utf-8"?>
<sst xmlns="http://schemas.openxmlformats.org/spreadsheetml/2006/main" count="64" uniqueCount="47">
  <si>
    <t xml:space="preserve">VENDOR NAME:  </t>
  </si>
  <si>
    <t>OAKLAND UNIVERSITY</t>
  </si>
  <si>
    <t xml:space="preserve">BID TABULATION </t>
  </si>
  <si>
    <t>Page 1 of 1</t>
  </si>
  <si>
    <t>$</t>
  </si>
  <si>
    <t xml:space="preserve">PROJECT NAME:  </t>
  </si>
  <si>
    <t xml:space="preserve">LOCATION:  </t>
  </si>
  <si>
    <t xml:space="preserve">OPENING TIME:  </t>
  </si>
  <si>
    <t>OPENING DATE:</t>
  </si>
  <si>
    <t xml:space="preserve">2PM </t>
  </si>
  <si>
    <t>Dry Ice for Laboratory use</t>
  </si>
  <si>
    <t xml:space="preserve">Chemistry &amp; ERI </t>
  </si>
  <si>
    <t>Continental Carbonic</t>
  </si>
  <si>
    <t xml:space="preserve">Products, Inc. </t>
  </si>
  <si>
    <t>DRY ICE PRICES</t>
  </si>
  <si>
    <t xml:space="preserve">Weekly Delivery Charge </t>
  </si>
  <si>
    <t xml:space="preserve">Weekly Hazardous Material Fee: </t>
  </si>
  <si>
    <t xml:space="preserve">Fuel Surcharge: </t>
  </si>
  <si>
    <t xml:space="preserve">Weekly Delivery of 2 - 4 blocks / per pound </t>
  </si>
  <si>
    <t xml:space="preserve">Assumptions:  each block of ice weighs 60Lbs </t>
  </si>
  <si>
    <t>Praxair</t>
  </si>
  <si>
    <t xml:space="preserve">Yrly fee for 2 blocks of Ice </t>
  </si>
  <si>
    <t xml:space="preserve">Yrly fee for 3 blocks of Ice </t>
  </si>
  <si>
    <t xml:space="preserve">Yrly fee for 4 blocks of Ice </t>
  </si>
  <si>
    <t xml:space="preserve">Fuel Surcharge:  based on 3.75 - 5.00 /gallon </t>
  </si>
  <si>
    <t xml:space="preserve">Delivery Fee </t>
  </si>
  <si>
    <t>add'l for every $.20 per gallon</t>
  </si>
  <si>
    <t>over $2.54/gallon</t>
  </si>
  <si>
    <t>Item</t>
  </si>
  <si>
    <t>Manuf Product #</t>
  </si>
  <si>
    <t>Description</t>
  </si>
  <si>
    <t>Qty</t>
  </si>
  <si>
    <t>1.  </t>
  </si>
  <si>
    <t xml:space="preserve">Unit Cost </t>
  </si>
  <si>
    <t>Extended Cost</t>
  </si>
  <si>
    <t xml:space="preserve">Guaranteed Shipment (Days) </t>
  </si>
  <si>
    <t xml:space="preserve">GRAND TOTAL </t>
  </si>
  <si>
    <t>Highlighted Represents Awarded Bidder</t>
  </si>
  <si>
    <t>June 7, 2016 @ 2:00 pm</t>
  </si>
  <si>
    <t>Intel Xeon Processor</t>
  </si>
  <si>
    <t>School of Engineering &amp; Sciences</t>
  </si>
  <si>
    <t>Presidio/Netech</t>
  </si>
  <si>
    <t>Katek Solutions</t>
  </si>
  <si>
    <t>210-ACXU</t>
  </si>
  <si>
    <t>PowerEdge R730 Server</t>
  </si>
  <si>
    <t>14 days from receipt of PO</t>
  </si>
  <si>
    <t>30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</si>
</sst>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9" xfId="0" applyBorder="1"/>
    <xf numFmtId="0" fontId="0" fillId="0" borderId="0" xfId="0" applyBorder="1"/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/>
    <xf numFmtId="0" fontId="3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Font="1" applyBorder="1"/>
    <xf numFmtId="0" fontId="1" fillId="0" borderId="0" xfId="0" applyFont="1"/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0" xfId="0" applyFont="1" applyBorder="1"/>
    <xf numFmtId="44" fontId="0" fillId="0" borderId="9" xfId="1" applyFont="1" applyBorder="1" applyAlignment="1">
      <alignment horizontal="left"/>
    </xf>
    <xf numFmtId="44" fontId="0" fillId="0" borderId="2" xfId="1" applyFont="1" applyBorder="1" applyAlignment="1">
      <alignment horizontal="left"/>
    </xf>
    <xf numFmtId="44" fontId="0" fillId="0" borderId="0" xfId="0" applyNumberFormat="1"/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6" xfId="0" applyBorder="1"/>
    <xf numFmtId="0" fontId="0" fillId="0" borderId="3" xfId="0" applyBorder="1"/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/>
    <xf numFmtId="0" fontId="1" fillId="0" borderId="2" xfId="0" applyFont="1" applyBorder="1"/>
    <xf numFmtId="0" fontId="1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44" fontId="1" fillId="0" borderId="9" xfId="1" applyFont="1" applyBorder="1" applyAlignment="1">
      <alignment horizontal="left"/>
    </xf>
    <xf numFmtId="44" fontId="1" fillId="0" borderId="2" xfId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6" xfId="0" applyFont="1" applyBorder="1"/>
    <xf numFmtId="0" fontId="1" fillId="0" borderId="3" xfId="0" applyFont="1" applyBorder="1"/>
    <xf numFmtId="44" fontId="0" fillId="0" borderId="0" xfId="1" applyFont="1"/>
    <xf numFmtId="0" fontId="6" fillId="0" borderId="0" xfId="0" applyFont="1"/>
    <xf numFmtId="44" fontId="6" fillId="0" borderId="0" xfId="0" applyNumberFormat="1" applyFont="1"/>
    <xf numFmtId="44" fontId="6" fillId="0" borderId="0" xfId="1" applyFont="1"/>
    <xf numFmtId="15" fontId="0" fillId="0" borderId="10" xfId="0" applyNumberFormat="1" applyBorder="1" applyAlignment="1">
      <alignment horizontal="left"/>
    </xf>
    <xf numFmtId="15" fontId="0" fillId="0" borderId="0" xfId="0" applyNumberFormat="1" applyBorder="1" applyAlignment="1">
      <alignment horizontal="left"/>
    </xf>
    <xf numFmtId="0" fontId="9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justify" vertical="center" wrapText="1"/>
    </xf>
    <xf numFmtId="44" fontId="0" fillId="0" borderId="0" xfId="1" applyFont="1" applyBorder="1"/>
    <xf numFmtId="44" fontId="6" fillId="0" borderId="0" xfId="1" applyFont="1" applyBorder="1"/>
    <xf numFmtId="44" fontId="0" fillId="0" borderId="0" xfId="0" applyNumberFormat="1" applyBorder="1"/>
    <xf numFmtId="0" fontId="7" fillId="0" borderId="0" xfId="0" applyFont="1" applyBorder="1"/>
    <xf numFmtId="44" fontId="7" fillId="0" borderId="0" xfId="0" applyNumberFormat="1" applyFont="1" applyBorder="1"/>
    <xf numFmtId="44" fontId="7" fillId="0" borderId="0" xfId="1" applyFont="1" applyBorder="1"/>
    <xf numFmtId="0" fontId="6" fillId="0" borderId="0" xfId="0" applyFont="1" applyBorder="1"/>
    <xf numFmtId="0" fontId="8" fillId="0" borderId="15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2" borderId="0" xfId="0" applyFont="1" applyFill="1"/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6" xfId="1" applyNumberFormat="1" applyFont="1" applyBorder="1" applyAlignment="1">
      <alignment horizontal="left"/>
    </xf>
    <xf numFmtId="164" fontId="0" fillId="0" borderId="3" xfId="1" applyNumberFormat="1" applyFont="1" applyBorder="1" applyAlignment="1">
      <alignment horizontal="left"/>
    </xf>
    <xf numFmtId="164" fontId="1" fillId="0" borderId="6" xfId="1" applyNumberFormat="1" applyFont="1" applyBorder="1" applyAlignment="1">
      <alignment horizontal="left"/>
    </xf>
    <xf numFmtId="164" fontId="1" fillId="0" borderId="3" xfId="1" applyNumberFormat="1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4" fontId="0" fillId="0" borderId="6" xfId="1" applyFont="1" applyBorder="1" applyAlignment="1">
      <alignment horizontal="left"/>
    </xf>
    <xf numFmtId="44" fontId="0" fillId="0" borderId="3" xfId="1" applyFont="1" applyBorder="1" applyAlignment="1">
      <alignment horizontal="left"/>
    </xf>
    <xf numFmtId="44" fontId="1" fillId="0" borderId="6" xfId="1" applyFont="1" applyBorder="1" applyAlignment="1">
      <alignment horizontal="left"/>
    </xf>
    <xf numFmtId="44" fontId="1" fillId="0" borderId="3" xfId="1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5" fontId="0" fillId="0" borderId="10" xfId="0" applyNumberForma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2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44" fontId="0" fillId="2" borderId="15" xfId="1" applyFont="1" applyFill="1" applyBorder="1"/>
    <xf numFmtId="44" fontId="5" fillId="2" borderId="9" xfId="1" applyFont="1" applyFill="1" applyBorder="1" applyAlignment="1"/>
    <xf numFmtId="44" fontId="5" fillId="2" borderId="9" xfId="1" applyFont="1" applyFill="1" applyBorder="1" applyAlignment="1">
      <alignment horizontal="left"/>
    </xf>
    <xf numFmtId="44" fontId="5" fillId="2" borderId="2" xfId="1" applyFont="1" applyFill="1" applyBorder="1" applyAlignment="1">
      <alignment horizontal="left"/>
    </xf>
    <xf numFmtId="0" fontId="12" fillId="2" borderId="9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left" wrapText="1"/>
    </xf>
    <xf numFmtId="44" fontId="10" fillId="2" borderId="6" xfId="1" applyFont="1" applyFill="1" applyBorder="1" applyAlignment="1">
      <alignment horizontal="left" wrapText="1"/>
    </xf>
    <xf numFmtId="44" fontId="10" fillId="2" borderId="3" xfId="1" applyFont="1" applyFill="1" applyBorder="1" applyAlignment="1">
      <alignment horizontal="left" wrapText="1"/>
    </xf>
    <xf numFmtId="0" fontId="11" fillId="3" borderId="6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 wrapText="1"/>
    </xf>
    <xf numFmtId="44" fontId="6" fillId="3" borderId="15" xfId="1" applyFont="1" applyFill="1" applyBorder="1"/>
    <xf numFmtId="44" fontId="6" fillId="3" borderId="9" xfId="1" applyFont="1" applyFill="1" applyBorder="1" applyAlignment="1"/>
    <xf numFmtId="44" fontId="6" fillId="3" borderId="9" xfId="1" applyFont="1" applyFill="1" applyBorder="1" applyAlignment="1">
      <alignment horizontal="left"/>
    </xf>
    <xf numFmtId="44" fontId="6" fillId="3" borderId="2" xfId="1" applyFont="1" applyFill="1" applyBorder="1" applyAlignment="1">
      <alignment horizontal="left"/>
    </xf>
    <xf numFmtId="0" fontId="13" fillId="3" borderId="9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44" fontId="6" fillId="3" borderId="6" xfId="1" applyFont="1" applyFill="1" applyBorder="1" applyAlignment="1">
      <alignment horizontal="left"/>
    </xf>
    <xf numFmtId="44" fontId="6" fillId="3" borderId="3" xfId="1" applyFont="1" applyFill="1" applyBorder="1" applyAlignment="1">
      <alignment horizontal="left"/>
    </xf>
    <xf numFmtId="0" fontId="9" fillId="0" borderId="0" xfId="0" applyFont="1" applyBorder="1" applyAlignment="1">
      <alignment vertical="center" wrapText="1"/>
    </xf>
    <xf numFmtId="44" fontId="1" fillId="2" borderId="16" xfId="1" applyFont="1" applyFill="1" applyBorder="1"/>
    <xf numFmtId="44" fontId="11" fillId="3" borderId="16" xfId="1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workbookViewId="0">
      <selection activeCell="M14" sqref="M14"/>
    </sheetView>
  </sheetViews>
  <sheetFormatPr defaultRowHeight="14.4" x14ac:dyDescent="0.3"/>
  <cols>
    <col min="1" max="1" width="5.109375" customWidth="1"/>
    <col min="2" max="2" width="11.33203125" customWidth="1"/>
    <col min="3" max="3" width="30.88671875" customWidth="1"/>
    <col min="4" max="4" width="5.5546875" bestFit="1" customWidth="1"/>
    <col min="5" max="5" width="11.109375" bestFit="1" customWidth="1"/>
    <col min="6" max="6" width="12.77734375" bestFit="1" customWidth="1"/>
    <col min="7" max="7" width="11.109375" bestFit="1" customWidth="1"/>
    <col min="8" max="8" width="12.77734375" bestFit="1" customWidth="1"/>
  </cols>
  <sheetData>
    <row r="1" spans="1:8" ht="18" x14ac:dyDescent="0.35">
      <c r="E1" s="65" t="s">
        <v>1</v>
      </c>
      <c r="F1" s="65"/>
      <c r="G1" s="65"/>
      <c r="H1" s="65"/>
    </row>
    <row r="2" spans="1:8" ht="18" x14ac:dyDescent="0.35">
      <c r="E2" s="66" t="s">
        <v>2</v>
      </c>
      <c r="F2" s="66"/>
      <c r="G2" s="66"/>
      <c r="H2" s="66"/>
    </row>
    <row r="3" spans="1:8" ht="18" x14ac:dyDescent="0.35">
      <c r="E3" s="66"/>
      <c r="F3" s="66"/>
      <c r="G3" s="66"/>
      <c r="H3" s="66"/>
    </row>
    <row r="4" spans="1:8" x14ac:dyDescent="0.3">
      <c r="A4" s="64" t="s">
        <v>8</v>
      </c>
      <c r="B4" s="64"/>
      <c r="C4" s="42" t="s">
        <v>38</v>
      </c>
      <c r="D4" s="43"/>
      <c r="E4" s="43"/>
      <c r="F4" s="8"/>
      <c r="G4" s="8"/>
      <c r="H4" s="8"/>
    </row>
    <row r="5" spans="1:8" ht="6.75" customHeight="1" x14ac:dyDescent="0.3">
      <c r="A5" s="15"/>
      <c r="D5" s="5"/>
      <c r="E5" s="5"/>
      <c r="F5" s="8"/>
      <c r="G5" s="8"/>
      <c r="H5" s="8"/>
    </row>
    <row r="6" spans="1:8" x14ac:dyDescent="0.3">
      <c r="A6" s="64" t="s">
        <v>5</v>
      </c>
      <c r="B6" s="64"/>
      <c r="C6" s="9" t="s">
        <v>39</v>
      </c>
      <c r="D6" s="5"/>
      <c r="E6" s="5"/>
    </row>
    <row r="7" spans="1:8" ht="5.25" customHeight="1" x14ac:dyDescent="0.3">
      <c r="A7" s="10"/>
      <c r="B7" s="5"/>
      <c r="C7" s="5"/>
      <c r="D7" s="5"/>
      <c r="E7" s="5"/>
    </row>
    <row r="8" spans="1:8" s="11" customFormat="1" x14ac:dyDescent="0.3">
      <c r="A8" s="64" t="s">
        <v>6</v>
      </c>
      <c r="B8" s="64"/>
      <c r="C8" s="14" t="s">
        <v>40</v>
      </c>
      <c r="D8" s="12"/>
      <c r="E8" s="12"/>
    </row>
    <row r="9" spans="1:8" s="11" customFormat="1" x14ac:dyDescent="0.3">
      <c r="A9" s="15"/>
      <c r="B9" s="12"/>
      <c r="C9" s="12"/>
      <c r="D9" s="12"/>
      <c r="E9" s="12"/>
    </row>
    <row r="10" spans="1:8" x14ac:dyDescent="0.3">
      <c r="A10" s="1"/>
      <c r="B10" s="5"/>
      <c r="C10" s="5"/>
      <c r="D10" s="5"/>
    </row>
    <row r="11" spans="1:8" x14ac:dyDescent="0.3">
      <c r="A11" s="15" t="s">
        <v>0</v>
      </c>
      <c r="B11" s="15"/>
      <c r="C11" s="15"/>
      <c r="E11" s="91" t="s">
        <v>41</v>
      </c>
      <c r="F11" s="92"/>
      <c r="G11" s="103" t="s">
        <v>42</v>
      </c>
      <c r="H11" s="104"/>
    </row>
    <row r="12" spans="1:8" ht="15" thickBot="1" x14ac:dyDescent="0.35">
      <c r="A12" s="2"/>
      <c r="B12" s="2"/>
      <c r="C12" s="2"/>
      <c r="D12" s="2"/>
      <c r="E12" s="93"/>
      <c r="F12" s="94"/>
      <c r="G12" s="105"/>
      <c r="H12" s="106"/>
    </row>
    <row r="13" spans="1:8" ht="26.4" x14ac:dyDescent="0.3">
      <c r="A13" s="44" t="s">
        <v>28</v>
      </c>
      <c r="B13" s="44" t="s">
        <v>29</v>
      </c>
      <c r="C13" s="44" t="s">
        <v>30</v>
      </c>
      <c r="D13" s="44" t="s">
        <v>31</v>
      </c>
      <c r="E13" s="56" t="s">
        <v>33</v>
      </c>
      <c r="F13" s="56" t="s">
        <v>34</v>
      </c>
      <c r="G13" s="107" t="s">
        <v>33</v>
      </c>
      <c r="H13" s="107" t="s">
        <v>34</v>
      </c>
    </row>
    <row r="14" spans="1:8" ht="26.4" x14ac:dyDescent="0.3">
      <c r="A14" s="54" t="s">
        <v>32</v>
      </c>
      <c r="B14" s="54" t="s">
        <v>43</v>
      </c>
      <c r="C14" s="54" t="s">
        <v>44</v>
      </c>
      <c r="D14" s="55">
        <v>1</v>
      </c>
      <c r="E14" s="95">
        <v>13359</v>
      </c>
      <c r="F14" s="95">
        <f>SUM(D14*E14)</f>
        <v>13359</v>
      </c>
      <c r="G14" s="108">
        <v>14102.3</v>
      </c>
      <c r="H14" s="108">
        <f>SUM(D14*G14)</f>
        <v>14102.3</v>
      </c>
    </row>
    <row r="15" spans="1:8" ht="15" thickBot="1" x14ac:dyDescent="0.35">
      <c r="A15" s="45"/>
      <c r="B15" s="45"/>
      <c r="C15" s="116" t="s">
        <v>36</v>
      </c>
      <c r="D15" s="46"/>
      <c r="E15" s="96"/>
      <c r="F15" s="117">
        <f>SUM(F14:F14)</f>
        <v>13359</v>
      </c>
      <c r="G15" s="109"/>
      <c r="H15" s="118">
        <f>SUM(H14:H14)</f>
        <v>14102.3</v>
      </c>
    </row>
    <row r="16" spans="1:8" ht="15" thickTop="1" x14ac:dyDescent="0.3">
      <c r="B16" s="11"/>
      <c r="C16" s="11"/>
      <c r="E16" s="97"/>
      <c r="F16" s="98"/>
      <c r="G16" s="110"/>
      <c r="H16" s="111"/>
    </row>
    <row r="17" spans="1:8" ht="23.4" customHeight="1" x14ac:dyDescent="0.3">
      <c r="B17" s="11"/>
      <c r="C17" s="90" t="s">
        <v>35</v>
      </c>
      <c r="E17" s="99" t="s">
        <v>45</v>
      </c>
      <c r="F17" s="100"/>
      <c r="G17" s="112" t="s">
        <v>46</v>
      </c>
      <c r="H17" s="113"/>
    </row>
    <row r="18" spans="1:8" ht="24.6" customHeight="1" x14ac:dyDescent="0.3">
      <c r="B18" s="11"/>
      <c r="C18" s="11"/>
      <c r="E18" s="101"/>
      <c r="F18" s="102"/>
      <c r="G18" s="114"/>
      <c r="H18" s="115"/>
    </row>
    <row r="19" spans="1:8" x14ac:dyDescent="0.3">
      <c r="E19" s="5"/>
      <c r="F19" s="49"/>
      <c r="G19" s="50"/>
      <c r="H19" s="51"/>
    </row>
    <row r="20" spans="1:8" x14ac:dyDescent="0.3">
      <c r="A20" s="57" t="s">
        <v>37</v>
      </c>
      <c r="B20" s="57"/>
      <c r="C20" s="57"/>
      <c r="E20" s="5"/>
      <c r="F20" s="47"/>
      <c r="G20" s="50"/>
      <c r="H20" s="52"/>
    </row>
    <row r="21" spans="1:8" x14ac:dyDescent="0.3">
      <c r="E21" s="5"/>
      <c r="F21" s="47"/>
      <c r="G21" s="50"/>
      <c r="H21" s="52"/>
    </row>
    <row r="22" spans="1:8" x14ac:dyDescent="0.3">
      <c r="E22" s="5"/>
      <c r="F22" s="47"/>
      <c r="G22" s="50"/>
      <c r="H22" s="52"/>
    </row>
    <row r="23" spans="1:8" x14ac:dyDescent="0.3">
      <c r="E23" s="5"/>
      <c r="F23" s="47"/>
      <c r="G23" s="53"/>
      <c r="H23" s="48"/>
    </row>
    <row r="24" spans="1:8" x14ac:dyDescent="0.3">
      <c r="E24" s="5"/>
      <c r="F24" s="47"/>
      <c r="G24" s="53"/>
      <c r="H24" s="48"/>
    </row>
    <row r="25" spans="1:8" x14ac:dyDescent="0.3">
      <c r="F25" s="38"/>
      <c r="G25" s="39"/>
      <c r="H25" s="41"/>
    </row>
    <row r="26" spans="1:8" x14ac:dyDescent="0.3">
      <c r="F26" s="38"/>
      <c r="G26" s="39"/>
      <c r="H26" s="41"/>
    </row>
    <row r="27" spans="1:8" x14ac:dyDescent="0.3">
      <c r="F27" s="21"/>
      <c r="G27" s="39"/>
      <c r="H27" s="40"/>
    </row>
    <row r="28" spans="1:8" x14ac:dyDescent="0.3">
      <c r="F28" s="21"/>
      <c r="G28" s="39"/>
      <c r="H28" s="40"/>
    </row>
    <row r="29" spans="1:8" x14ac:dyDescent="0.3">
      <c r="F29" s="21"/>
      <c r="G29" s="39"/>
      <c r="H29" s="40"/>
    </row>
    <row r="30" spans="1:8" x14ac:dyDescent="0.3">
      <c r="F30" s="21"/>
      <c r="H30" s="21"/>
    </row>
    <row r="31" spans="1:8" x14ac:dyDescent="0.3">
      <c r="F31" s="21"/>
      <c r="H31" s="21"/>
    </row>
    <row r="32" spans="1:8" x14ac:dyDescent="0.3">
      <c r="F32" s="21"/>
      <c r="H32" s="21"/>
    </row>
    <row r="33" spans="6:8" x14ac:dyDescent="0.3">
      <c r="F33" s="21"/>
      <c r="H33" s="21"/>
    </row>
    <row r="34" spans="6:8" x14ac:dyDescent="0.3">
      <c r="F34" s="21"/>
    </row>
    <row r="35" spans="6:8" x14ac:dyDescent="0.3">
      <c r="F35" s="21"/>
    </row>
    <row r="36" spans="6:8" x14ac:dyDescent="0.3">
      <c r="F36" s="21"/>
    </row>
    <row r="37" spans="6:8" x14ac:dyDescent="0.3">
      <c r="F37" s="21"/>
    </row>
  </sheetData>
  <mergeCells count="16">
    <mergeCell ref="G18:H18"/>
    <mergeCell ref="E16:F16"/>
    <mergeCell ref="G16:H16"/>
    <mergeCell ref="A4:B4"/>
    <mergeCell ref="A6:B6"/>
    <mergeCell ref="A8:B8"/>
    <mergeCell ref="E1:H1"/>
    <mergeCell ref="E2:H2"/>
    <mergeCell ref="E3:H3"/>
    <mergeCell ref="E17:F17"/>
    <mergeCell ref="G17:H17"/>
    <mergeCell ref="E11:F11"/>
    <mergeCell ref="G11:H11"/>
    <mergeCell ref="E12:F12"/>
    <mergeCell ref="G12:H12"/>
    <mergeCell ref="E18:F18"/>
  </mergeCells>
  <pageMargins left="0" right="0" top="0.25" bottom="0.2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7" workbookViewId="0">
      <selection activeCell="G31" sqref="G31:G34"/>
    </sheetView>
  </sheetViews>
  <sheetFormatPr defaultRowHeight="14.4" x14ac:dyDescent="0.3"/>
  <sheetData/>
  <pageMargins left="0" right="0" top="0" bottom="0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I45" sqref="I45"/>
    </sheetView>
  </sheetViews>
  <sheetFormatPr defaultRowHeight="14.4" x14ac:dyDescent="0.3"/>
  <cols>
    <col min="3" max="3" width="23.88671875" customWidth="1"/>
    <col min="4" max="4" width="14.88671875" customWidth="1"/>
    <col min="5" max="5" width="17" customWidth="1"/>
    <col min="6" max="6" width="14.109375" customWidth="1"/>
    <col min="7" max="7" width="22.109375" customWidth="1"/>
  </cols>
  <sheetData>
    <row r="1" spans="1:9" ht="18" x14ac:dyDescent="0.35">
      <c r="D1" s="65" t="s">
        <v>1</v>
      </c>
      <c r="E1" s="65"/>
      <c r="F1" s="65"/>
      <c r="G1" s="65"/>
      <c r="I1" t="s">
        <v>3</v>
      </c>
    </row>
    <row r="2" spans="1:9" ht="18" x14ac:dyDescent="0.35">
      <c r="D2" s="66" t="s">
        <v>2</v>
      </c>
      <c r="E2" s="66"/>
      <c r="F2" s="66"/>
      <c r="G2" s="66"/>
    </row>
    <row r="3" spans="1:9" ht="18" x14ac:dyDescent="0.35">
      <c r="D3" s="66"/>
      <c r="E3" s="66"/>
      <c r="F3" s="66"/>
      <c r="G3" s="66"/>
    </row>
    <row r="4" spans="1:9" x14ac:dyDescent="0.3">
      <c r="A4" s="15" t="s">
        <v>8</v>
      </c>
      <c r="B4" s="87">
        <v>41046</v>
      </c>
      <c r="C4" s="87"/>
      <c r="D4" s="13"/>
      <c r="E4" s="8"/>
      <c r="F4" s="8"/>
      <c r="G4" s="8"/>
    </row>
    <row r="5" spans="1:9" ht="6.75" customHeight="1" x14ac:dyDescent="0.3">
      <c r="A5" s="15"/>
      <c r="D5" s="8"/>
      <c r="E5" s="8"/>
      <c r="F5" s="8"/>
      <c r="G5" s="8"/>
    </row>
    <row r="6" spans="1:9" x14ac:dyDescent="0.3">
      <c r="A6" s="15" t="s">
        <v>7</v>
      </c>
      <c r="B6" s="9" t="s">
        <v>9</v>
      </c>
      <c r="C6" s="9"/>
      <c r="D6" s="13"/>
      <c r="E6" s="8"/>
      <c r="F6" s="8"/>
      <c r="G6" s="8"/>
    </row>
    <row r="7" spans="1:9" ht="6.75" customHeight="1" x14ac:dyDescent="0.3">
      <c r="A7" s="15"/>
      <c r="D7" s="8"/>
      <c r="E7" s="8"/>
      <c r="F7" s="8"/>
      <c r="G7" s="8"/>
    </row>
    <row r="8" spans="1:9" x14ac:dyDescent="0.3">
      <c r="A8" s="15" t="s">
        <v>5</v>
      </c>
      <c r="B8" s="9" t="s">
        <v>10</v>
      </c>
      <c r="C8" s="9"/>
      <c r="D8" s="9"/>
    </row>
    <row r="9" spans="1:9" ht="5.25" customHeight="1" x14ac:dyDescent="0.3">
      <c r="A9" s="10"/>
      <c r="B9" s="5"/>
      <c r="C9" s="5"/>
    </row>
    <row r="10" spans="1:9" s="11" customFormat="1" x14ac:dyDescent="0.3">
      <c r="A10" s="15" t="s">
        <v>6</v>
      </c>
      <c r="B10" s="14" t="s">
        <v>11</v>
      </c>
      <c r="C10" s="14"/>
      <c r="D10" s="18"/>
    </row>
    <row r="11" spans="1:9" s="11" customFormat="1" x14ac:dyDescent="0.3">
      <c r="A11" s="15"/>
      <c r="B11" s="12"/>
      <c r="C11" s="12"/>
      <c r="D11" s="12"/>
    </row>
    <row r="12" spans="1:9" x14ac:dyDescent="0.3">
      <c r="A12" s="1"/>
      <c r="B12" s="5"/>
      <c r="C12" s="5"/>
    </row>
    <row r="13" spans="1:9" x14ac:dyDescent="0.3">
      <c r="A13" s="15" t="s">
        <v>0</v>
      </c>
      <c r="B13" s="15"/>
      <c r="D13" s="60" t="s">
        <v>12</v>
      </c>
      <c r="E13" s="61"/>
      <c r="F13" s="88" t="s">
        <v>20</v>
      </c>
      <c r="G13" s="89"/>
      <c r="H13" s="60"/>
      <c r="I13" s="61"/>
    </row>
    <row r="14" spans="1:9" x14ac:dyDescent="0.3">
      <c r="D14" s="81" t="s">
        <v>13</v>
      </c>
      <c r="E14" s="82"/>
      <c r="F14" s="83"/>
      <c r="G14" s="84"/>
      <c r="H14" s="81"/>
      <c r="I14" s="82"/>
    </row>
    <row r="15" spans="1:9" ht="15" thickBot="1" x14ac:dyDescent="0.35">
      <c r="A15" s="2"/>
      <c r="B15" s="2"/>
      <c r="C15" s="2"/>
      <c r="D15" s="62"/>
      <c r="E15" s="63"/>
      <c r="F15" s="85"/>
      <c r="G15" s="86"/>
      <c r="H15" s="62"/>
      <c r="I15" s="63"/>
    </row>
    <row r="16" spans="1:9" ht="6" customHeight="1" x14ac:dyDescent="0.3">
      <c r="D16" s="77"/>
      <c r="E16" s="78"/>
      <c r="F16" s="79"/>
      <c r="G16" s="80"/>
      <c r="H16" s="77"/>
      <c r="I16" s="78"/>
    </row>
    <row r="17" spans="1:9" x14ac:dyDescent="0.3">
      <c r="A17" s="15" t="s">
        <v>14</v>
      </c>
      <c r="B17" s="1"/>
      <c r="C17" s="1"/>
      <c r="D17" s="6"/>
      <c r="E17" s="7"/>
      <c r="F17" s="26"/>
      <c r="G17" s="27"/>
      <c r="H17" s="6"/>
      <c r="I17" s="7"/>
    </row>
    <row r="18" spans="1:9" x14ac:dyDescent="0.3">
      <c r="A18" s="10"/>
      <c r="B18" s="1"/>
      <c r="C18" s="1"/>
      <c r="D18" s="4"/>
      <c r="E18" s="3"/>
      <c r="F18" s="28"/>
      <c r="G18" s="29"/>
      <c r="H18" s="4"/>
      <c r="I18" s="3"/>
    </row>
    <row r="19" spans="1:9" x14ac:dyDescent="0.3">
      <c r="A19" s="11" t="s">
        <v>18</v>
      </c>
      <c r="B19" s="11"/>
      <c r="C19" s="1"/>
      <c r="D19" s="73">
        <v>0.5</v>
      </c>
      <c r="E19" s="74"/>
      <c r="F19" s="75">
        <v>0.3</v>
      </c>
      <c r="G19" s="76"/>
      <c r="H19" s="58" t="s">
        <v>4</v>
      </c>
      <c r="I19" s="59"/>
    </row>
    <row r="20" spans="1:9" x14ac:dyDescent="0.3">
      <c r="A20" s="11"/>
      <c r="B20" s="11"/>
      <c r="C20" s="1"/>
      <c r="D20" s="16"/>
      <c r="E20" s="17"/>
      <c r="F20" s="30"/>
      <c r="G20" s="31"/>
      <c r="H20" s="16"/>
      <c r="I20" s="17"/>
    </row>
    <row r="21" spans="1:9" x14ac:dyDescent="0.3">
      <c r="A21" t="s">
        <v>15</v>
      </c>
      <c r="B21" s="11"/>
      <c r="D21" s="73">
        <v>0</v>
      </c>
      <c r="E21" s="74"/>
      <c r="F21" s="75">
        <v>10</v>
      </c>
      <c r="G21" s="76"/>
      <c r="H21" s="58" t="s">
        <v>4</v>
      </c>
      <c r="I21" s="59"/>
    </row>
    <row r="22" spans="1:9" x14ac:dyDescent="0.3">
      <c r="B22" s="11"/>
      <c r="D22" s="16"/>
      <c r="E22" s="17"/>
      <c r="F22" s="30"/>
      <c r="G22" s="31"/>
      <c r="H22" s="16"/>
      <c r="I22" s="17"/>
    </row>
    <row r="23" spans="1:9" x14ac:dyDescent="0.3">
      <c r="A23" t="s">
        <v>16</v>
      </c>
      <c r="B23" s="11"/>
      <c r="D23" s="73">
        <v>0</v>
      </c>
      <c r="E23" s="74"/>
      <c r="F23" s="75">
        <v>0</v>
      </c>
      <c r="G23" s="76"/>
      <c r="H23" s="58" t="s">
        <v>4</v>
      </c>
      <c r="I23" s="59"/>
    </row>
    <row r="24" spans="1:9" x14ac:dyDescent="0.3">
      <c r="B24" s="11"/>
      <c r="D24" s="19"/>
      <c r="E24" s="20"/>
      <c r="F24" s="32"/>
      <c r="G24" s="33"/>
      <c r="H24" s="16"/>
      <c r="I24" s="17"/>
    </row>
    <row r="25" spans="1:9" x14ac:dyDescent="0.3">
      <c r="A25" t="s">
        <v>17</v>
      </c>
      <c r="B25" s="11"/>
      <c r="D25" s="67">
        <v>8.0000000000000002E-3</v>
      </c>
      <c r="E25" s="68"/>
      <c r="F25" s="69">
        <v>0</v>
      </c>
      <c r="G25" s="70"/>
      <c r="H25" s="58" t="s">
        <v>4</v>
      </c>
      <c r="I25" s="59"/>
    </row>
    <row r="26" spans="1:9" x14ac:dyDescent="0.3">
      <c r="B26" s="11"/>
      <c r="D26" s="71" t="s">
        <v>26</v>
      </c>
      <c r="E26" s="72"/>
      <c r="F26" s="34"/>
      <c r="G26" s="35"/>
      <c r="H26" s="22"/>
      <c r="I26" s="23"/>
    </row>
    <row r="27" spans="1:9" x14ac:dyDescent="0.3">
      <c r="B27" s="11"/>
      <c r="D27" s="60" t="s">
        <v>27</v>
      </c>
      <c r="E27" s="61"/>
      <c r="F27" s="36"/>
      <c r="G27" s="37"/>
      <c r="H27" s="24"/>
      <c r="I27" s="25"/>
    </row>
    <row r="28" spans="1:9" s="5" customFormat="1" x14ac:dyDescent="0.3"/>
    <row r="31" spans="1:9" x14ac:dyDescent="0.3">
      <c r="A31" s="5" t="s">
        <v>19</v>
      </c>
    </row>
    <row r="32" spans="1:9" x14ac:dyDescent="0.3">
      <c r="B32" t="s">
        <v>21</v>
      </c>
      <c r="D32">
        <f>SUM(60*2)*52</f>
        <v>6240</v>
      </c>
      <c r="E32" s="21">
        <f>SUM(D32*D19)</f>
        <v>3120</v>
      </c>
      <c r="F32">
        <f>SUM(60*2)*52</f>
        <v>6240</v>
      </c>
      <c r="G32" s="21">
        <f>SUM(F32*F19)</f>
        <v>1872</v>
      </c>
    </row>
    <row r="33" spans="1:7" x14ac:dyDescent="0.3">
      <c r="B33" t="s">
        <v>22</v>
      </c>
      <c r="D33">
        <f>SUM(60*3)*52</f>
        <v>9360</v>
      </c>
      <c r="E33" s="21">
        <f>SUM(D33*D19)</f>
        <v>4680</v>
      </c>
      <c r="F33">
        <f>SUM(60*3)*52</f>
        <v>9360</v>
      </c>
      <c r="G33" s="21">
        <f>SUM(F33*F19)</f>
        <v>2808</v>
      </c>
    </row>
    <row r="34" spans="1:7" x14ac:dyDescent="0.3">
      <c r="B34" t="s">
        <v>23</v>
      </c>
      <c r="D34">
        <f>SUM(60*4)*52</f>
        <v>12480</v>
      </c>
      <c r="E34" s="21">
        <f>SUM(D34*D19)</f>
        <v>6240</v>
      </c>
      <c r="F34">
        <f>SUM(60*4)*52</f>
        <v>12480</v>
      </c>
      <c r="G34" s="21">
        <f>SUM(F34*F19)</f>
        <v>3744</v>
      </c>
    </row>
    <row r="35" spans="1:7" x14ac:dyDescent="0.3">
      <c r="E35" s="21">
        <f>SUM(E32:E34)</f>
        <v>14040</v>
      </c>
      <c r="G35" s="21">
        <f>SUM(G32:G34)</f>
        <v>8424</v>
      </c>
    </row>
    <row r="37" spans="1:7" x14ac:dyDescent="0.3">
      <c r="A37" t="s">
        <v>24</v>
      </c>
      <c r="D37">
        <f>SUM(3.75-2.54)</f>
        <v>1.21</v>
      </c>
      <c r="E37">
        <f>SUM(6*0.008)+0.5</f>
        <v>0.54800000000000004</v>
      </c>
      <c r="F37" t="s">
        <v>25</v>
      </c>
      <c r="G37" s="38">
        <f>SUM(10*52)</f>
        <v>520</v>
      </c>
    </row>
    <row r="38" spans="1:7" x14ac:dyDescent="0.3">
      <c r="D38">
        <f>SUM(5-2.54)</f>
        <v>2.46</v>
      </c>
      <c r="E38">
        <f>SUM(13*0.008)+0.5</f>
        <v>0.60399999999999998</v>
      </c>
    </row>
    <row r="40" spans="1:7" x14ac:dyDescent="0.3">
      <c r="B40" t="s">
        <v>21</v>
      </c>
      <c r="D40">
        <f>SUM(60*2)*52</f>
        <v>6240</v>
      </c>
      <c r="E40" s="21">
        <f>SUM(D40*E37)</f>
        <v>3419.5200000000004</v>
      </c>
      <c r="G40" s="21"/>
    </row>
    <row r="41" spans="1:7" x14ac:dyDescent="0.3">
      <c r="B41" t="s">
        <v>21</v>
      </c>
      <c r="D41">
        <f>SUM(60*2)*52</f>
        <v>6240</v>
      </c>
      <c r="E41" s="21">
        <f>SUM(D41*E38)</f>
        <v>3768.96</v>
      </c>
      <c r="G41" s="21"/>
    </row>
    <row r="42" spans="1:7" x14ac:dyDescent="0.3">
      <c r="E42" s="21">
        <f>SUM(E40:E41)/2</f>
        <v>3594.2400000000002</v>
      </c>
      <c r="G42" s="21"/>
    </row>
    <row r="43" spans="1:7" x14ac:dyDescent="0.3">
      <c r="B43" t="s">
        <v>22</v>
      </c>
      <c r="D43">
        <f>SUM(60*3)*52</f>
        <v>9360</v>
      </c>
      <c r="E43" s="21">
        <f>SUM(D43*E37)</f>
        <v>5129.2800000000007</v>
      </c>
      <c r="G43" s="21"/>
    </row>
    <row r="44" spans="1:7" x14ac:dyDescent="0.3">
      <c r="B44" t="s">
        <v>22</v>
      </c>
      <c r="D44">
        <f>SUM(60*3)*52</f>
        <v>9360</v>
      </c>
      <c r="E44" s="21">
        <f>SUM(D44*E38)</f>
        <v>5653.44</v>
      </c>
      <c r="G44" s="21"/>
    </row>
    <row r="45" spans="1:7" x14ac:dyDescent="0.3">
      <c r="E45" s="21">
        <f>SUM(E43:E44)/2</f>
        <v>5391.3600000000006</v>
      </c>
      <c r="G45" s="21"/>
    </row>
    <row r="46" spans="1:7" x14ac:dyDescent="0.3">
      <c r="B46" t="s">
        <v>23</v>
      </c>
      <c r="D46">
        <f>SUM(60*4)*52</f>
        <v>12480</v>
      </c>
      <c r="E46" s="21">
        <f>SUM(D46*E37)</f>
        <v>6839.0400000000009</v>
      </c>
      <c r="G46" s="21"/>
    </row>
    <row r="47" spans="1:7" x14ac:dyDescent="0.3">
      <c r="B47" t="s">
        <v>23</v>
      </c>
      <c r="D47">
        <f>SUM(60*4)*52</f>
        <v>12480</v>
      </c>
      <c r="E47" s="21">
        <f>SUM(D47*E38)</f>
        <v>7537.92</v>
      </c>
    </row>
    <row r="48" spans="1:7" x14ac:dyDescent="0.3">
      <c r="E48" s="21">
        <f>SUM(E46:E47)/2</f>
        <v>7188.4800000000005</v>
      </c>
    </row>
    <row r="49" spans="5:7" x14ac:dyDescent="0.3">
      <c r="E49" s="21"/>
    </row>
    <row r="50" spans="5:7" x14ac:dyDescent="0.3">
      <c r="E50" s="21">
        <f>SUM(E42+E45+E48)</f>
        <v>16174.080000000002</v>
      </c>
      <c r="G50" s="21">
        <f>SUM(G35)</f>
        <v>8424</v>
      </c>
    </row>
  </sheetData>
  <mergeCells count="30">
    <mergeCell ref="D1:G1"/>
    <mergeCell ref="D2:G2"/>
    <mergeCell ref="D3:G3"/>
    <mergeCell ref="B4:C4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9:E19"/>
    <mergeCell ref="F19:G19"/>
    <mergeCell ref="H19:I19"/>
    <mergeCell ref="D21:E21"/>
    <mergeCell ref="F21:G21"/>
    <mergeCell ref="H21:I21"/>
    <mergeCell ref="D23:E23"/>
    <mergeCell ref="F23:G23"/>
    <mergeCell ref="H23:I23"/>
    <mergeCell ref="D25:E25"/>
    <mergeCell ref="F25:G25"/>
    <mergeCell ref="H25:I25"/>
    <mergeCell ref="D26:E26"/>
    <mergeCell ref="D27:E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M. Hamilton</dc:creator>
  <cp:lastModifiedBy>Eileen C. Arseneau</cp:lastModifiedBy>
  <cp:lastPrinted>2016-06-03T17:43:00Z</cp:lastPrinted>
  <dcterms:created xsi:type="dcterms:W3CDTF">2012-03-12T15:28:05Z</dcterms:created>
  <dcterms:modified xsi:type="dcterms:W3CDTF">2016-06-07T19:21:51Z</dcterms:modified>
</cp:coreProperties>
</file>