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GHC 04 Budget" sheetId="1" r:id="rId1"/>
    <sheet name="GHC Salary-FB" sheetId="2" r:id="rId2"/>
  </sheets>
  <definedNames/>
  <calcPr fullCalcOnLoad="1"/>
</workbook>
</file>

<file path=xl/comments1.xml><?xml version="1.0" encoding="utf-8"?>
<comments xmlns="http://schemas.openxmlformats.org/spreadsheetml/2006/main">
  <authors>
    <author>Student Affairs</author>
  </authors>
  <commentList>
    <comment ref="F20" authorId="0">
      <text>
        <r>
          <rPr>
            <sz val="8"/>
            <rFont val="Tahoma"/>
            <family val="0"/>
          </rPr>
          <t xml:space="preserve">housekeeping
</t>
        </r>
      </text>
    </comment>
  </commentList>
</comments>
</file>

<file path=xl/sharedStrings.xml><?xml version="1.0" encoding="utf-8"?>
<sst xmlns="http://schemas.openxmlformats.org/spreadsheetml/2006/main" count="54" uniqueCount="52">
  <si>
    <t>REVENUE:</t>
  </si>
  <si>
    <t>Retail Sales</t>
  </si>
  <si>
    <t>Student Fees</t>
  </si>
  <si>
    <t>Gifts and Grants</t>
  </si>
  <si>
    <t>Investment Income</t>
  </si>
  <si>
    <t>EXPENDITURES:</t>
  </si>
  <si>
    <t>Compensation</t>
  </si>
  <si>
    <t>Supplies and Services</t>
  </si>
  <si>
    <t>Equipment</t>
  </si>
  <si>
    <t>Insurance</t>
  </si>
  <si>
    <t>Repairs and Maintenance</t>
  </si>
  <si>
    <t>Utilities</t>
  </si>
  <si>
    <t>University Overhead</t>
  </si>
  <si>
    <t>Debt Service</t>
  </si>
  <si>
    <t>TRANSFERS:</t>
  </si>
  <si>
    <t>Other Transfers</t>
  </si>
  <si>
    <t>Major Capital Expenditures</t>
  </si>
  <si>
    <t xml:space="preserve">     TOTAL REVENUE</t>
  </si>
  <si>
    <t xml:space="preserve">     TOTAL EXPENDITURES</t>
  </si>
  <si>
    <t xml:space="preserve">     TOTAL TRANSFERS</t>
  </si>
  <si>
    <t>NET REVENUES,</t>
  </si>
  <si>
    <t xml:space="preserve">  EXPENDITURES AND</t>
  </si>
  <si>
    <t xml:space="preserve">      TRANSFERS</t>
  </si>
  <si>
    <t>FY 03</t>
  </si>
  <si>
    <t>BUDGET</t>
  </si>
  <si>
    <t>ACTUAL</t>
  </si>
  <si>
    <t>FY O4</t>
  </si>
  <si>
    <t>FY O5</t>
  </si>
  <si>
    <t>FY 06</t>
  </si>
  <si>
    <t>General Fund Budget Support</t>
  </si>
  <si>
    <t>FUND BALANCES JULY 1</t>
  </si>
  <si>
    <t>FUND BALANCES JUNE 30</t>
  </si>
  <si>
    <t>Operating Revenue</t>
  </si>
  <si>
    <t>ESTIMATED</t>
  </si>
  <si>
    <t>K Czyz</t>
  </si>
  <si>
    <t>FB</t>
  </si>
  <si>
    <t>C Lane</t>
  </si>
  <si>
    <t>J Brucia</t>
  </si>
  <si>
    <t>Med Asst</t>
  </si>
  <si>
    <t>J Talarek</t>
  </si>
  <si>
    <t>Y Jennings</t>
  </si>
  <si>
    <t>Pecha</t>
  </si>
  <si>
    <t>Totals</t>
  </si>
  <si>
    <t>Increase</t>
  </si>
  <si>
    <t>Salary 02/03</t>
  </si>
  <si>
    <t>Salary 03/04</t>
  </si>
  <si>
    <t>Total Salary+FB</t>
  </si>
  <si>
    <t>July-Aug Pecha Sal/FB</t>
  </si>
  <si>
    <t>Additional wages</t>
  </si>
  <si>
    <t>FY 04 Total Compensation</t>
  </si>
  <si>
    <t>Nurse Ed position</t>
  </si>
  <si>
    <t>Cost of Retail 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</si>
</sst>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40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2"/>
  <sheetViews>
    <sheetView tabSelected="1" workbookViewId="0" topLeftCell="A15">
      <selection activeCell="A21" sqref="A21"/>
    </sheetView>
  </sheetViews>
  <sheetFormatPr defaultColWidth="9.140625" defaultRowHeight="12.75"/>
  <cols>
    <col min="1" max="1" width="30.8515625" style="1" bestFit="1" customWidth="1"/>
    <col min="2" max="2" width="2.7109375" style="1" customWidth="1"/>
    <col min="3" max="3" width="2.57421875" style="1" customWidth="1"/>
    <col min="4" max="4" width="12.00390625" style="1" customWidth="1"/>
    <col min="5" max="5" width="2.7109375" style="1" customWidth="1"/>
    <col min="6" max="6" width="12.00390625" style="1" customWidth="1"/>
    <col min="7" max="7" width="2.7109375" style="1" customWidth="1"/>
    <col min="8" max="8" width="12.00390625" style="1" customWidth="1"/>
    <col min="9" max="9" width="2.7109375" style="1" customWidth="1"/>
    <col min="10" max="10" width="12.00390625" style="1" customWidth="1"/>
    <col min="11" max="16384" width="9.140625" style="1" customWidth="1"/>
  </cols>
  <sheetData>
    <row r="1" ht="15"/>
    <row r="2" ht="15"/>
    <row r="3" ht="15"/>
    <row r="4" spans="3:10" ht="15.75">
      <c r="C4" s="5"/>
      <c r="D4" s="4" t="s">
        <v>23</v>
      </c>
      <c r="E4" s="5"/>
      <c r="F4" s="4" t="s">
        <v>26</v>
      </c>
      <c r="G4" s="4"/>
      <c r="H4" s="4" t="s">
        <v>27</v>
      </c>
      <c r="I4" s="4"/>
      <c r="J4" s="4" t="s">
        <v>28</v>
      </c>
    </row>
    <row r="5" spans="3:10" ht="15.75">
      <c r="C5" s="5"/>
      <c r="D5" s="4" t="s">
        <v>33</v>
      </c>
      <c r="E5" s="5"/>
      <c r="F5" s="4" t="s">
        <v>24</v>
      </c>
      <c r="G5" s="4"/>
      <c r="H5" s="4" t="s">
        <v>24</v>
      </c>
      <c r="I5" s="4"/>
      <c r="J5" s="4" t="s">
        <v>24</v>
      </c>
    </row>
    <row r="6" ht="15.75">
      <c r="D6" s="2" t="s">
        <v>25</v>
      </c>
    </row>
    <row r="7" ht="15.75">
      <c r="A7" s="2" t="s">
        <v>0</v>
      </c>
    </row>
    <row r="8" ht="15"/>
    <row r="9" spans="1:10" ht="15">
      <c r="A9" s="3" t="s">
        <v>32</v>
      </c>
      <c r="D9" s="13">
        <v>158000</v>
      </c>
      <c r="E9" s="13"/>
      <c r="F9" s="13">
        <v>160175</v>
      </c>
      <c r="G9" s="13"/>
      <c r="H9" s="13">
        <v>164980</v>
      </c>
      <c r="I9" s="13"/>
      <c r="J9" s="13">
        <v>169930</v>
      </c>
    </row>
    <row r="10" spans="1:10" ht="15">
      <c r="A10" s="1" t="s">
        <v>1</v>
      </c>
      <c r="D10" s="13">
        <v>68500</v>
      </c>
      <c r="E10" s="13"/>
      <c r="F10" s="13">
        <v>75350</v>
      </c>
      <c r="G10" s="13"/>
      <c r="H10" s="13">
        <v>77611</v>
      </c>
      <c r="I10" s="13"/>
      <c r="J10" s="13">
        <v>79939</v>
      </c>
    </row>
    <row r="11" spans="1:10" ht="15">
      <c r="A11" s="1" t="s">
        <v>2</v>
      </c>
      <c r="D11" s="13">
        <v>254104</v>
      </c>
      <c r="E11" s="13"/>
      <c r="F11" s="13">
        <v>265896</v>
      </c>
      <c r="G11" s="13"/>
      <c r="H11" s="13">
        <v>273873</v>
      </c>
      <c r="I11" s="13"/>
      <c r="J11" s="13">
        <v>282089</v>
      </c>
    </row>
    <row r="12" spans="1:10" ht="15">
      <c r="A12" s="1" t="s">
        <v>3</v>
      </c>
      <c r="D12" s="13"/>
      <c r="E12" s="13"/>
      <c r="F12" s="13"/>
      <c r="G12" s="13"/>
      <c r="H12" s="13"/>
      <c r="I12" s="13"/>
      <c r="J12" s="13"/>
    </row>
    <row r="13" spans="1:10" ht="15">
      <c r="A13" s="1" t="s">
        <v>4</v>
      </c>
      <c r="D13" s="14"/>
      <c r="E13" s="13"/>
      <c r="F13" s="14"/>
      <c r="G13" s="15"/>
      <c r="H13" s="14"/>
      <c r="I13" s="15"/>
      <c r="J13" s="14"/>
    </row>
    <row r="14" spans="1:10" ht="15.75">
      <c r="A14" s="1" t="s">
        <v>17</v>
      </c>
      <c r="D14" s="16">
        <f>SUM(D9:D13)</f>
        <v>480604</v>
      </c>
      <c r="E14" s="13"/>
      <c r="F14" s="16">
        <f>SUM(F9:F13)</f>
        <v>501421</v>
      </c>
      <c r="G14" s="13"/>
      <c r="H14" s="16">
        <f>SUM(H9:H13)</f>
        <v>516464</v>
      </c>
      <c r="I14" s="13"/>
      <c r="J14" s="16">
        <f>SUM(J9:J13)</f>
        <v>531958</v>
      </c>
    </row>
    <row r="15" spans="4:10" ht="15">
      <c r="D15" s="13"/>
      <c r="E15" s="13"/>
      <c r="F15" s="13"/>
      <c r="G15" s="13"/>
      <c r="H15" s="13"/>
      <c r="I15" s="13"/>
      <c r="J15" s="13"/>
    </row>
    <row r="16" spans="1:10" ht="15.75">
      <c r="A16" s="2" t="s">
        <v>5</v>
      </c>
      <c r="D16" s="13"/>
      <c r="E16" s="13"/>
      <c r="F16" s="13"/>
      <c r="G16" s="13"/>
      <c r="H16" s="13"/>
      <c r="I16" s="13"/>
      <c r="J16" s="13"/>
    </row>
    <row r="17" spans="4:10" ht="15">
      <c r="D17" s="13"/>
      <c r="E17" s="13"/>
      <c r="F17" s="13"/>
      <c r="G17" s="13"/>
      <c r="H17" s="13"/>
      <c r="I17" s="13"/>
      <c r="J17" s="13"/>
    </row>
    <row r="18" spans="1:10" ht="15">
      <c r="A18" s="3" t="s">
        <v>6</v>
      </c>
      <c r="D18" s="13">
        <v>274675</v>
      </c>
      <c r="E18" s="13"/>
      <c r="F18" s="13">
        <f>'GHC Salary-FB'!C16</f>
        <v>287050.16195499996</v>
      </c>
      <c r="G18" s="13"/>
      <c r="H18" s="13">
        <v>295662</v>
      </c>
      <c r="I18" s="13"/>
      <c r="J18" s="13">
        <v>304532</v>
      </c>
    </row>
    <row r="19" spans="1:10" ht="15">
      <c r="A19" s="1" t="s">
        <v>7</v>
      </c>
      <c r="D19" s="13">
        <v>107000</v>
      </c>
      <c r="E19" s="13"/>
      <c r="F19" s="13">
        <v>105000</v>
      </c>
      <c r="G19" s="13"/>
      <c r="H19" s="13">
        <v>108150</v>
      </c>
      <c r="I19" s="13"/>
      <c r="J19" s="13">
        <v>111394</v>
      </c>
    </row>
    <row r="20" spans="1:10" ht="15">
      <c r="A20" s="1" t="s">
        <v>10</v>
      </c>
      <c r="D20" s="13">
        <v>11270</v>
      </c>
      <c r="E20" s="13"/>
      <c r="F20" s="13">
        <v>11425</v>
      </c>
      <c r="G20" s="13"/>
      <c r="H20" s="13">
        <v>11768</v>
      </c>
      <c r="I20" s="13"/>
      <c r="J20" s="13">
        <v>12121</v>
      </c>
    </row>
    <row r="21" spans="1:10" ht="15">
      <c r="A21" s="1" t="s">
        <v>51</v>
      </c>
      <c r="D21" s="13">
        <v>61250</v>
      </c>
      <c r="E21" s="13"/>
      <c r="F21" s="13">
        <v>64000</v>
      </c>
      <c r="G21" s="13"/>
      <c r="H21" s="13">
        <v>65920</v>
      </c>
      <c r="I21" s="13"/>
      <c r="J21" s="13">
        <v>67898</v>
      </c>
    </row>
    <row r="22" spans="1:10" ht="15">
      <c r="A22" s="1" t="s">
        <v>8</v>
      </c>
      <c r="D22" s="13">
        <v>29738</v>
      </c>
      <c r="E22" s="13"/>
      <c r="F22" s="13">
        <v>7000</v>
      </c>
      <c r="G22" s="13"/>
      <c r="H22" s="13"/>
      <c r="I22" s="13"/>
      <c r="J22" s="13"/>
    </row>
    <row r="23" spans="1:10" ht="15">
      <c r="A23" s="1" t="s">
        <v>9</v>
      </c>
      <c r="D23" s="13">
        <v>2900</v>
      </c>
      <c r="E23" s="13"/>
      <c r="F23" s="13">
        <v>4548</v>
      </c>
      <c r="G23" s="13"/>
      <c r="H23" s="13">
        <v>4684</v>
      </c>
      <c r="I23" s="13"/>
      <c r="J23" s="13">
        <v>4825</v>
      </c>
    </row>
    <row r="24" spans="1:10" ht="15">
      <c r="A24" s="1" t="s">
        <v>11</v>
      </c>
      <c r="D24" s="13">
        <v>7335</v>
      </c>
      <c r="E24" s="13"/>
      <c r="F24" s="13">
        <v>7555</v>
      </c>
      <c r="G24" s="13"/>
      <c r="H24" s="13">
        <v>7782</v>
      </c>
      <c r="I24" s="13"/>
      <c r="J24" s="13">
        <v>8015</v>
      </c>
    </row>
    <row r="25" spans="1:10" ht="15">
      <c r="A25" s="1" t="s">
        <v>12</v>
      </c>
      <c r="D25" s="14">
        <v>13526</v>
      </c>
      <c r="E25" s="13"/>
      <c r="F25" s="14">
        <v>21843</v>
      </c>
      <c r="G25" s="13"/>
      <c r="H25" s="14">
        <v>22498</v>
      </c>
      <c r="I25" s="13"/>
      <c r="J25" s="14">
        <v>23173</v>
      </c>
    </row>
    <row r="26" spans="1:10" ht="15.75">
      <c r="A26" s="1" t="s">
        <v>18</v>
      </c>
      <c r="D26" s="16">
        <f>SUM(D18:D25)</f>
        <v>507694</v>
      </c>
      <c r="E26" s="13"/>
      <c r="F26" s="16">
        <f>SUM(F18:F25)</f>
        <v>508421.16195499996</v>
      </c>
      <c r="G26" s="13"/>
      <c r="H26" s="16">
        <f>SUM(H18:H25)</f>
        <v>516464</v>
      </c>
      <c r="I26" s="13"/>
      <c r="J26" s="16">
        <f>SUM(J18:J25)</f>
        <v>531958</v>
      </c>
    </row>
    <row r="27" spans="4:10" ht="15">
      <c r="D27" s="13"/>
      <c r="E27" s="13"/>
      <c r="F27" s="13"/>
      <c r="G27" s="13"/>
      <c r="H27" s="13"/>
      <c r="I27" s="13"/>
      <c r="J27" s="13"/>
    </row>
    <row r="28" spans="1:10" ht="15.75">
      <c r="A28" s="2" t="s">
        <v>14</v>
      </c>
      <c r="D28" s="13"/>
      <c r="E28" s="13"/>
      <c r="F28" s="13"/>
      <c r="G28" s="13"/>
      <c r="H28" s="13"/>
      <c r="I28" s="13"/>
      <c r="J28" s="13"/>
    </row>
    <row r="29" spans="4:10" ht="15">
      <c r="D29" s="13"/>
      <c r="E29" s="13"/>
      <c r="F29" s="13"/>
      <c r="G29" s="13"/>
      <c r="H29" s="13"/>
      <c r="I29" s="13"/>
      <c r="J29" s="13"/>
    </row>
    <row r="30" spans="1:10" ht="15">
      <c r="A30" s="1" t="s">
        <v>29</v>
      </c>
      <c r="D30" s="13"/>
      <c r="E30" s="13"/>
      <c r="F30" s="13"/>
      <c r="G30" s="13"/>
      <c r="H30" s="13"/>
      <c r="I30" s="13"/>
      <c r="J30" s="13"/>
    </row>
    <row r="31" spans="1:10" ht="15">
      <c r="A31" s="1" t="s">
        <v>13</v>
      </c>
      <c r="D31" s="13"/>
      <c r="E31" s="13"/>
      <c r="F31" s="13"/>
      <c r="G31" s="13"/>
      <c r="H31" s="13"/>
      <c r="I31" s="13"/>
      <c r="J31" s="13"/>
    </row>
    <row r="32" spans="1:10" ht="15">
      <c r="A32" s="1" t="s">
        <v>16</v>
      </c>
      <c r="D32" s="15"/>
      <c r="E32" s="13"/>
      <c r="F32" s="15"/>
      <c r="G32" s="15"/>
      <c r="H32" s="15"/>
      <c r="I32" s="15"/>
      <c r="J32" s="15"/>
    </row>
    <row r="33" spans="1:10" ht="15">
      <c r="A33" s="1" t="s">
        <v>15</v>
      </c>
      <c r="D33" s="14"/>
      <c r="E33" s="13"/>
      <c r="F33" s="14"/>
      <c r="G33" s="15"/>
      <c r="H33" s="14"/>
      <c r="I33" s="15"/>
      <c r="J33" s="14"/>
    </row>
    <row r="34" spans="1:10" ht="15.75">
      <c r="A34" s="1" t="s">
        <v>19</v>
      </c>
      <c r="D34" s="16">
        <f>SUM(D30:D33)</f>
        <v>0</v>
      </c>
      <c r="E34" s="13"/>
      <c r="F34" s="16">
        <f>SUM(F30:F33)</f>
        <v>0</v>
      </c>
      <c r="G34" s="13"/>
      <c r="H34" s="16">
        <v>0</v>
      </c>
      <c r="I34" s="16"/>
      <c r="J34" s="16">
        <v>0</v>
      </c>
    </row>
    <row r="35" spans="4:10" ht="15">
      <c r="D35" s="13"/>
      <c r="E35" s="13"/>
      <c r="F35" s="13"/>
      <c r="G35" s="13"/>
      <c r="H35" s="13"/>
      <c r="I35" s="13"/>
      <c r="J35" s="13"/>
    </row>
    <row r="36" spans="1:10" ht="15">
      <c r="A36" s="1" t="s">
        <v>20</v>
      </c>
      <c r="D36" s="13"/>
      <c r="E36" s="13"/>
      <c r="F36" s="13"/>
      <c r="G36" s="13"/>
      <c r="H36" s="13"/>
      <c r="I36" s="13"/>
      <c r="J36" s="13"/>
    </row>
    <row r="37" spans="1:10" ht="15">
      <c r="A37" s="1" t="s">
        <v>21</v>
      </c>
      <c r="D37" s="13"/>
      <c r="E37" s="13"/>
      <c r="F37" s="13"/>
      <c r="G37" s="13"/>
      <c r="H37" s="13"/>
      <c r="I37" s="13"/>
      <c r="J37" s="13"/>
    </row>
    <row r="38" spans="1:10" ht="15.75">
      <c r="A38" s="1" t="s">
        <v>22</v>
      </c>
      <c r="D38" s="17">
        <f>D14-D26</f>
        <v>-27090</v>
      </c>
      <c r="E38" s="16"/>
      <c r="F38" s="17">
        <f>F14-F26-F34</f>
        <v>-7000.16195499996</v>
      </c>
      <c r="G38" s="16"/>
      <c r="H38" s="17">
        <f>H14-H26-H34</f>
        <v>0</v>
      </c>
      <c r="I38" s="16"/>
      <c r="J38" s="17">
        <f>J14-J26-J34</f>
        <v>0</v>
      </c>
    </row>
    <row r="39" spans="4:10" ht="15">
      <c r="D39" s="13"/>
      <c r="E39" s="13"/>
      <c r="F39" s="13"/>
      <c r="G39" s="13"/>
      <c r="H39" s="13"/>
      <c r="I39" s="13"/>
      <c r="J39" s="13"/>
    </row>
    <row r="40" spans="1:10" ht="15">
      <c r="A40" s="1" t="s">
        <v>30</v>
      </c>
      <c r="D40" s="13">
        <v>95870</v>
      </c>
      <c r="E40" s="13"/>
      <c r="F40" s="13">
        <f>D41</f>
        <v>68780</v>
      </c>
      <c r="G40" s="13"/>
      <c r="H40" s="13">
        <f>F41</f>
        <v>61779.83804500004</v>
      </c>
      <c r="I40" s="13"/>
      <c r="J40" s="13">
        <f>H41</f>
        <v>61779.83804500004</v>
      </c>
    </row>
    <row r="41" spans="1:10" ht="15.75" thickBot="1">
      <c r="A41" s="1" t="s">
        <v>31</v>
      </c>
      <c r="D41" s="18">
        <f>D40+D38</f>
        <v>68780</v>
      </c>
      <c r="E41" s="13"/>
      <c r="F41" s="18">
        <f>F40+F38</f>
        <v>61779.83804500004</v>
      </c>
      <c r="G41" s="13"/>
      <c r="H41" s="18">
        <f>H40+H38</f>
        <v>61779.83804500004</v>
      </c>
      <c r="I41" s="13"/>
      <c r="J41" s="18">
        <f>J40+J38</f>
        <v>61779.83804500004</v>
      </c>
    </row>
    <row r="42" ht="15.75" thickTop="1">
      <c r="J42" s="19"/>
    </row>
  </sheetData>
  <printOptions/>
  <pageMargins left="0.91" right="0.62" top="1.26" bottom="1" header="0.5" footer="0.5"/>
  <pageSetup fitToHeight="1" fitToWidth="1" horizontalDpi="600" verticalDpi="600" orientation="portrait" scale="98" r:id="rId3"/>
  <headerFooter alignWithMargins="0">
    <oddHeader>&amp;C&amp;"Arial,Bold"&amp;14Oakland University
Graham Health Center
Proposed Budget - All Funds
Fiscal Year 2004</oddHeader>
    <oddFooter>&amp;R&amp;8&amp;D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24" sqref="G24"/>
    </sheetView>
  </sheetViews>
  <sheetFormatPr defaultColWidth="9.140625" defaultRowHeight="12.75"/>
  <cols>
    <col min="1" max="1" width="10.140625" style="0" bestFit="1" customWidth="1"/>
    <col min="2" max="5" width="12.7109375" style="7" customWidth="1"/>
    <col min="6" max="6" width="0.9921875" style="0" customWidth="1"/>
    <col min="7" max="7" width="15.8515625" style="0" customWidth="1"/>
  </cols>
  <sheetData>
    <row r="1" spans="2:5" ht="12.75">
      <c r="B1" s="10" t="s">
        <v>44</v>
      </c>
      <c r="C1" s="10" t="s">
        <v>43</v>
      </c>
      <c r="D1" s="10" t="s">
        <v>45</v>
      </c>
      <c r="E1" s="10" t="s">
        <v>35</v>
      </c>
    </row>
    <row r="3" spans="1:5" ht="13.5" customHeight="1">
      <c r="A3" t="s">
        <v>34</v>
      </c>
      <c r="B3" s="7">
        <v>32146</v>
      </c>
      <c r="C3" s="7">
        <f>B3*0.03</f>
        <v>964.38</v>
      </c>
      <c r="D3" s="7">
        <f>B3+C3</f>
        <v>33110.38</v>
      </c>
      <c r="E3" s="7">
        <f>D3*0.4614</f>
        <v>15277.129331999999</v>
      </c>
    </row>
    <row r="4" spans="1:5" ht="13.5" customHeight="1">
      <c r="A4" t="s">
        <v>36</v>
      </c>
      <c r="B4" s="7">
        <v>30472</v>
      </c>
      <c r="C4" s="7">
        <f aca="true" t="shared" si="0" ref="C4:C9">B4*0.03</f>
        <v>914.16</v>
      </c>
      <c r="D4" s="7">
        <f aca="true" t="shared" si="1" ref="D4:D9">B4+C4</f>
        <v>31386.16</v>
      </c>
      <c r="E4" s="7">
        <f>D4*0.4614</f>
        <v>14481.574224</v>
      </c>
    </row>
    <row r="5" spans="1:5" ht="13.5" customHeight="1">
      <c r="A5" t="s">
        <v>37</v>
      </c>
      <c r="B5" s="7">
        <v>35929</v>
      </c>
      <c r="C5" s="7">
        <f t="shared" si="0"/>
        <v>1077.87</v>
      </c>
      <c r="D5" s="7">
        <f t="shared" si="1"/>
        <v>37006.87</v>
      </c>
      <c r="E5" s="7">
        <f>D5*0.3806</f>
        <v>14084.814722000001</v>
      </c>
    </row>
    <row r="6" spans="1:5" ht="13.5" customHeight="1">
      <c r="A6" t="s">
        <v>38</v>
      </c>
      <c r="B6" s="7">
        <v>20705</v>
      </c>
      <c r="C6" s="7">
        <f t="shared" si="0"/>
        <v>621.15</v>
      </c>
      <c r="D6" s="7">
        <f t="shared" si="1"/>
        <v>21326.15</v>
      </c>
      <c r="E6" s="7">
        <f>D6*0.2907</f>
        <v>6199.511805000001</v>
      </c>
    </row>
    <row r="7" spans="1:5" ht="13.5" customHeight="1">
      <c r="A7" t="s">
        <v>39</v>
      </c>
      <c r="B7" s="7">
        <v>64692</v>
      </c>
      <c r="C7" s="7">
        <f t="shared" si="0"/>
        <v>1940.76</v>
      </c>
      <c r="D7" s="7">
        <f t="shared" si="1"/>
        <v>66632.76</v>
      </c>
      <c r="E7" s="7">
        <f>D7*0.4296</f>
        <v>28625.433695999996</v>
      </c>
    </row>
    <row r="8" spans="1:5" ht="13.5" customHeight="1">
      <c r="A8" t="s">
        <v>40</v>
      </c>
      <c r="B8" s="7">
        <v>6728</v>
      </c>
      <c r="C8" s="7">
        <f t="shared" si="0"/>
        <v>201.84</v>
      </c>
      <c r="D8" s="7">
        <f t="shared" si="1"/>
        <v>6929.84</v>
      </c>
      <c r="E8" s="7">
        <f>D8*0.4614</f>
        <v>3197.428176</v>
      </c>
    </row>
    <row r="9" spans="1:5" ht="13.5" customHeight="1">
      <c r="A9" t="s">
        <v>41</v>
      </c>
      <c r="B9" s="8">
        <v>25000</v>
      </c>
      <c r="C9" s="8">
        <f t="shared" si="0"/>
        <v>750</v>
      </c>
      <c r="D9" s="8">
        <f t="shared" si="1"/>
        <v>25750</v>
      </c>
      <c r="E9" s="8">
        <f>D9*0.3806</f>
        <v>9800.45</v>
      </c>
    </row>
    <row r="10" spans="1:5" ht="13.5" customHeight="1">
      <c r="A10" s="6" t="s">
        <v>42</v>
      </c>
      <c r="B10" s="9">
        <f>SUM(B3:B9)</f>
        <v>215672</v>
      </c>
      <c r="C10" s="9">
        <f>SUM(C3:C9)</f>
        <v>6470.16</v>
      </c>
      <c r="D10" s="9">
        <f>SUM(D3:D9)</f>
        <v>222142.16</v>
      </c>
      <c r="E10" s="9">
        <f>SUM(E3:E9)</f>
        <v>91666.341955</v>
      </c>
    </row>
    <row r="11" spans="1:5" ht="13.5" customHeight="1">
      <c r="A11" s="6"/>
      <c r="B11" s="9"/>
      <c r="C11" s="9"/>
      <c r="D11" s="9"/>
      <c r="E11" s="9"/>
    </row>
    <row r="12" spans="1:3" ht="12.75">
      <c r="A12" s="21" t="s">
        <v>46</v>
      </c>
      <c r="B12" s="21"/>
      <c r="C12" s="9">
        <f>D10+E10</f>
        <v>313808.501955</v>
      </c>
    </row>
    <row r="13" spans="1:3" ht="12.75">
      <c r="A13" s="22" t="s">
        <v>47</v>
      </c>
      <c r="B13" s="22"/>
      <c r="C13" s="7">
        <v>7291.66</v>
      </c>
    </row>
    <row r="14" spans="1:3" ht="12.75">
      <c r="A14" s="22" t="s">
        <v>48</v>
      </c>
      <c r="B14" s="22"/>
      <c r="C14" s="7">
        <v>1500</v>
      </c>
    </row>
    <row r="15" spans="1:7" ht="12.75">
      <c r="A15" s="11" t="s">
        <v>50</v>
      </c>
      <c r="B15" s="11"/>
      <c r="C15" s="12">
        <v>-35550</v>
      </c>
      <c r="G15" s="9"/>
    </row>
    <row r="16" spans="1:3" ht="12.75">
      <c r="A16" s="20" t="s">
        <v>49</v>
      </c>
      <c r="B16" s="20"/>
      <c r="C16" s="9">
        <f>SUM(C12:C15)</f>
        <v>287050.16195499996</v>
      </c>
    </row>
  </sheetData>
  <mergeCells count="4">
    <mergeCell ref="A16:B16"/>
    <mergeCell ref="A12:B12"/>
    <mergeCell ref="A13:B13"/>
    <mergeCell ref="A14:B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2003-07-01T14:53:48Z</cp:lastPrinted>
  <dcterms:created xsi:type="dcterms:W3CDTF">2003-04-22T20:04:19Z</dcterms:created>
  <dcterms:modified xsi:type="dcterms:W3CDTF">2003-07-08T11:39:57Z</dcterms:modified>
  <cp:category/>
  <cp:version/>
  <cp:contentType/>
  <cp:contentStatus/>
</cp:coreProperties>
</file>