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<sst xmlns="http://schemas.openxmlformats.org/spreadsheetml/2006/main" count="32" uniqueCount="31">
  <si>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ATTACHMENT A</t>
  </si>
  <si>
    <t>Oakland University</t>
  </si>
  <si>
    <t>General Fund Budget Performance Summary</t>
  </si>
  <si>
    <t>February 28, 2007</t>
  </si>
  <si>
    <t>YTD</t>
  </si>
  <si>
    <t>% of</t>
  </si>
  <si>
    <t>Budget</t>
  </si>
  <si>
    <t>Actual</t>
  </si>
  <si>
    <t>Revenue:</t>
  </si>
  <si>
    <t>State Appropriations</t>
  </si>
  <si>
    <t>Tuition, Fees and Financial Aid</t>
  </si>
  <si>
    <t>Other</t>
  </si>
  <si>
    <t>Total Revenue</t>
  </si>
  <si>
    <t>Expenditures:</t>
  </si>
  <si>
    <t>College of Arts &amp; Sciences</t>
  </si>
  <si>
    <t>School of Business Administration</t>
  </si>
  <si>
    <t>School of Education and Human Services</t>
  </si>
  <si>
    <t>School of Engineering and Computer Science</t>
  </si>
  <si>
    <t>School of Health Sciences</t>
  </si>
  <si>
    <t>School of Nursing</t>
  </si>
  <si>
    <t>Kresge Library</t>
  </si>
  <si>
    <t>Instructional and Information Technology</t>
  </si>
  <si>
    <t>Academic Affairs - Other</t>
  </si>
  <si>
    <t xml:space="preserve">    Academic Affairs Expenditure Total</t>
  </si>
  <si>
    <t>Finance &amp; Administration</t>
  </si>
  <si>
    <t>Student Affairs</t>
  </si>
  <si>
    <t>University Relations</t>
  </si>
  <si>
    <t>President</t>
  </si>
  <si>
    <t>General</t>
  </si>
  <si>
    <t>Total Expenditures</t>
  </si>
  <si>
    <t>Excess of Revenue over Expenditures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</si>
</sst>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1">
    <font>
      <sz val="10"/>
      <name val="Arial"/>
      <family val="0"/>
    </font>
    <font>
      <b/>
      <i/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justify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7" fillId="0" borderId="0" xfId="17" applyNumberFormat="1" applyFont="1" applyBorder="1" applyAlignment="1">
      <alignment horizontal="right"/>
    </xf>
    <xf numFmtId="165" fontId="7" fillId="0" borderId="0" xfId="19" applyNumberFormat="1" applyFont="1" applyBorder="1" applyAlignment="1">
      <alignment horizontal="right"/>
    </xf>
    <xf numFmtId="166" fontId="7" fillId="0" borderId="0" xfId="15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165" fontId="7" fillId="0" borderId="2" xfId="19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164" fontId="7" fillId="0" borderId="2" xfId="17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166" fontId="7" fillId="0" borderId="0" xfId="15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4" fontId="7" fillId="0" borderId="3" xfId="17" applyNumberFormat="1" applyFont="1" applyBorder="1" applyAlignment="1">
      <alignment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ttenbe\Local%20Settings\Temporary%20Internet%20Files\Content.IE5\IQUT1DW6\Performance%20Reports_Feb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 &amp; Exp Statement"/>
      <sheetName val="Revenue Summary (2)"/>
      <sheetName val="Expenditures by Major Unit (2)"/>
      <sheetName val="Major Unit Detail"/>
      <sheetName val="Major Unit Detail Prev"/>
      <sheetName val="Academic Affairs"/>
      <sheetName val="SEHS"/>
      <sheetName val="IIT"/>
      <sheetName val="F&amp;A"/>
      <sheetName val="SA"/>
      <sheetName val="UR"/>
      <sheetName val="Pres"/>
      <sheetName val="General"/>
      <sheetName val="General BOT Summary"/>
      <sheetName val="AA Other"/>
      <sheetName val="Revenue Rec"/>
      <sheetName val="Revenue Rec Prior"/>
      <sheetName val="Misc Income Detail"/>
      <sheetName val="Misc Income Detail Previous"/>
      <sheetName val="Sheet3"/>
    </sheetNames>
    <sheetDataSet>
      <sheetData sheetId="1">
        <row r="13">
          <cell r="B13">
            <v>52409014</v>
          </cell>
          <cell r="C13">
            <v>23822274</v>
          </cell>
        </row>
        <row r="14">
          <cell r="B14">
            <v>101056428</v>
          </cell>
          <cell r="C14">
            <v>89658143.33</v>
          </cell>
        </row>
        <row r="15">
          <cell r="B15">
            <v>7179856</v>
          </cell>
          <cell r="C15">
            <v>6436747.179999991</v>
          </cell>
        </row>
      </sheetData>
      <sheetData sheetId="3">
        <row r="2">
          <cell r="C2">
            <v>31612839</v>
          </cell>
          <cell r="D2">
            <v>20177546.560000017</v>
          </cell>
          <cell r="E2">
            <v>74514.21</v>
          </cell>
        </row>
        <row r="3">
          <cell r="C3">
            <v>11168061</v>
          </cell>
          <cell r="D3">
            <v>7190430.020000004</v>
          </cell>
          <cell r="E3">
            <v>55016</v>
          </cell>
        </row>
        <row r="4">
          <cell r="C4">
            <v>12632090.8</v>
          </cell>
          <cell r="D4">
            <v>7830978.809999999</v>
          </cell>
          <cell r="E4">
            <v>331796.88</v>
          </cell>
        </row>
        <row r="5">
          <cell r="C5">
            <v>9293654</v>
          </cell>
          <cell r="D5">
            <v>5727238.369999998</v>
          </cell>
          <cell r="E5">
            <v>96018.86</v>
          </cell>
        </row>
        <row r="6">
          <cell r="C6">
            <v>3295331</v>
          </cell>
          <cell r="D6">
            <v>2032134.15</v>
          </cell>
          <cell r="E6">
            <v>9168.37</v>
          </cell>
        </row>
        <row r="7">
          <cell r="C7">
            <v>5740110</v>
          </cell>
          <cell r="D7">
            <v>3448751.1</v>
          </cell>
          <cell r="E7">
            <v>20849.92</v>
          </cell>
        </row>
        <row r="8">
          <cell r="C8">
            <v>4227609</v>
          </cell>
          <cell r="D8">
            <v>3201199.98</v>
          </cell>
          <cell r="E8">
            <v>21872.99</v>
          </cell>
        </row>
        <row r="9">
          <cell r="C9">
            <v>6533813</v>
          </cell>
          <cell r="D9">
            <v>4440193.34</v>
          </cell>
          <cell r="E9">
            <v>259605.6</v>
          </cell>
        </row>
        <row r="10">
          <cell r="C10">
            <v>14901851.2</v>
          </cell>
          <cell r="D10">
            <v>5754204.100000006</v>
          </cell>
          <cell r="E10">
            <v>234603.65</v>
          </cell>
        </row>
        <row r="11">
          <cell r="C11">
            <v>20057960</v>
          </cell>
          <cell r="D11">
            <v>12901176.860000007</v>
          </cell>
          <cell r="E11">
            <v>514416.08</v>
          </cell>
        </row>
        <row r="12">
          <cell r="C12">
            <v>14799110</v>
          </cell>
          <cell r="D12">
            <v>10285443.26</v>
          </cell>
          <cell r="E12">
            <v>36746.1</v>
          </cell>
        </row>
        <row r="13">
          <cell r="C13">
            <v>2649075</v>
          </cell>
          <cell r="D13">
            <v>1794644.08</v>
          </cell>
          <cell r="E13">
            <v>145952.07</v>
          </cell>
        </row>
        <row r="14">
          <cell r="C14">
            <v>8341519</v>
          </cell>
          <cell r="D14">
            <v>3932788.5</v>
          </cell>
          <cell r="E14">
            <v>322615.54</v>
          </cell>
        </row>
        <row r="15">
          <cell r="C15">
            <v>15391985</v>
          </cell>
          <cell r="D15">
            <v>6092319.079999998</v>
          </cell>
          <cell r="E15">
            <v>452842.6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22.00390625" style="0" customWidth="1"/>
    <col min="2" max="2" width="46.00390625" style="0" customWidth="1"/>
    <col min="3" max="3" width="17.28125" style="0" customWidth="1"/>
    <col min="4" max="4" width="17.421875" style="0" customWidth="1"/>
    <col min="5" max="5" width="11.28125" style="0" customWidth="1"/>
  </cols>
  <sheetData>
    <row r="1" spans="1:6" ht="25.5">
      <c r="A1" s="1"/>
      <c r="B1" s="2"/>
      <c r="C1" s="3"/>
      <c r="D1" s="4"/>
      <c r="E1" s="5" t="s">
        <v>0</v>
      </c>
      <c r="F1" s="2"/>
    </row>
    <row r="2" spans="1:6" ht="18.75">
      <c r="A2" s="2"/>
      <c r="B2" s="6"/>
      <c r="C2" s="2"/>
      <c r="D2" s="2"/>
      <c r="E2" s="2"/>
      <c r="F2" s="2"/>
    </row>
    <row r="3" spans="1:6" ht="18.75">
      <c r="A3" s="2"/>
      <c r="B3" s="6"/>
      <c r="C3" s="2"/>
      <c r="D3" s="2"/>
      <c r="E3" s="2"/>
      <c r="F3" s="2"/>
    </row>
    <row r="4" spans="1:6" ht="12.75">
      <c r="A4" s="1"/>
      <c r="B4" s="2"/>
      <c r="C4" s="2"/>
      <c r="D4" s="2"/>
      <c r="E4" s="7"/>
      <c r="F4" s="2"/>
    </row>
    <row r="5" spans="1:6" ht="18">
      <c r="A5" s="32" t="s">
        <v>1</v>
      </c>
      <c r="B5" s="32"/>
      <c r="C5" s="32"/>
      <c r="D5" s="32"/>
      <c r="E5" s="32"/>
      <c r="F5" s="32"/>
    </row>
    <row r="6" spans="1:6" ht="18">
      <c r="A6" s="32" t="s">
        <v>2</v>
      </c>
      <c r="B6" s="32"/>
      <c r="C6" s="32"/>
      <c r="D6" s="32"/>
      <c r="E6" s="32"/>
      <c r="F6" s="32"/>
    </row>
    <row r="7" spans="1:6" ht="18">
      <c r="A7" s="32" t="s">
        <v>3</v>
      </c>
      <c r="B7" s="32"/>
      <c r="C7" s="32"/>
      <c r="D7" s="32"/>
      <c r="E7" s="32"/>
      <c r="F7" s="32"/>
    </row>
    <row r="8" spans="1:6" ht="12.75">
      <c r="A8" s="2"/>
      <c r="B8" s="2"/>
      <c r="C8" s="2"/>
      <c r="D8" s="2"/>
      <c r="E8" s="8"/>
      <c r="F8" s="2"/>
    </row>
    <row r="9" spans="1:6" ht="15">
      <c r="A9" s="2"/>
      <c r="B9" s="9"/>
      <c r="C9" s="9"/>
      <c r="D9" s="10"/>
      <c r="E9" s="11"/>
      <c r="F9" s="9"/>
    </row>
    <row r="10" spans="1:6" ht="15.75">
      <c r="A10" s="2"/>
      <c r="B10" s="12"/>
      <c r="C10" s="13"/>
      <c r="D10" s="13" t="s">
        <v>4</v>
      </c>
      <c r="E10" s="13" t="s">
        <v>5</v>
      </c>
      <c r="F10" s="2"/>
    </row>
    <row r="11" spans="1:6" ht="16.5" thickBot="1">
      <c r="A11" s="14"/>
      <c r="B11" s="15"/>
      <c r="C11" s="16" t="s">
        <v>6</v>
      </c>
      <c r="D11" s="16" t="s">
        <v>7</v>
      </c>
      <c r="E11" s="16" t="s">
        <v>6</v>
      </c>
      <c r="F11" s="2"/>
    </row>
    <row r="12" spans="1:6" ht="15.75">
      <c r="A12" s="2"/>
      <c r="B12" s="15"/>
      <c r="C12" s="17"/>
      <c r="D12" s="17"/>
      <c r="E12" s="18"/>
      <c r="F12" s="2"/>
    </row>
    <row r="13" spans="1:6" ht="15.75">
      <c r="A13" s="15" t="s">
        <v>8</v>
      </c>
      <c r="B13" s="2"/>
      <c r="C13" s="17"/>
      <c r="D13" s="17"/>
      <c r="E13" s="18"/>
      <c r="F13" s="2"/>
    </row>
    <row r="14" spans="1:6" ht="15">
      <c r="A14" s="2"/>
      <c r="B14" s="9" t="s">
        <v>9</v>
      </c>
      <c r="C14" s="19">
        <f>'[1]Revenue Summary (2)'!B13</f>
        <v>52409014</v>
      </c>
      <c r="D14" s="19">
        <f>ROUND('[1]Revenue Summary (2)'!C13,0)</f>
        <v>23822274</v>
      </c>
      <c r="E14" s="20">
        <f>D14/C14</f>
        <v>0.45454535740741087</v>
      </c>
      <c r="F14" s="2"/>
    </row>
    <row r="15" spans="1:6" ht="15">
      <c r="A15" s="2"/>
      <c r="B15" s="9" t="s">
        <v>10</v>
      </c>
      <c r="C15" s="21">
        <f>'[1]Revenue Summary (2)'!B14</f>
        <v>101056428</v>
      </c>
      <c r="D15" s="21">
        <f>ROUND('[1]Revenue Summary (2)'!C14,0)</f>
        <v>89658143</v>
      </c>
      <c r="E15" s="20">
        <f>D15/C15</f>
        <v>0.8872087087819887</v>
      </c>
      <c r="F15" s="2"/>
    </row>
    <row r="16" spans="1:6" ht="15">
      <c r="A16" s="2"/>
      <c r="B16" s="9" t="s">
        <v>11</v>
      </c>
      <c r="C16" s="21">
        <f>'[1]Revenue Summary (2)'!B15</f>
        <v>7179856</v>
      </c>
      <c r="D16" s="21">
        <f>ROUND('[1]Revenue Summary (2)'!C15,0)</f>
        <v>6436747</v>
      </c>
      <c r="E16" s="20">
        <f>D16/C16</f>
        <v>0.8965008490420978</v>
      </c>
      <c r="F16" s="2"/>
    </row>
    <row r="17" spans="1:6" ht="15.75">
      <c r="A17" s="15" t="s">
        <v>12</v>
      </c>
      <c r="B17" s="2"/>
      <c r="C17" s="22">
        <f>SUM(C14:C16)</f>
        <v>160645298</v>
      </c>
      <c r="D17" s="22">
        <f>SUM(D14:D16)</f>
        <v>119917164</v>
      </c>
      <c r="E17" s="23">
        <f>D17/C17</f>
        <v>0.7464716707737067</v>
      </c>
      <c r="F17" s="2"/>
    </row>
    <row r="18" spans="1:6" ht="15.75">
      <c r="A18" s="2"/>
      <c r="B18" s="15"/>
      <c r="C18" s="17"/>
      <c r="D18" s="17"/>
      <c r="E18" s="18"/>
      <c r="F18" s="2"/>
    </row>
    <row r="19" spans="1:6" ht="15.75">
      <c r="A19" s="12" t="s">
        <v>13</v>
      </c>
      <c r="B19" s="15"/>
      <c r="C19" s="21"/>
      <c r="D19" s="21"/>
      <c r="E19" s="24"/>
      <c r="F19" s="2"/>
    </row>
    <row r="20" spans="1:6" ht="15">
      <c r="A20" s="2"/>
      <c r="B20" s="9" t="s">
        <v>14</v>
      </c>
      <c r="C20" s="19">
        <f>ROUND(+'[1]Major Unit Detail'!C2,0)</f>
        <v>31612839</v>
      </c>
      <c r="D20" s="19">
        <f>ROUND(+'[1]Major Unit Detail'!D2+'[1]Major Unit Detail'!E2,0)</f>
        <v>20252061</v>
      </c>
      <c r="E20" s="20">
        <f aca="true" t="shared" si="0" ref="E20:E29">+D20/C20</f>
        <v>0.6406277209079514</v>
      </c>
      <c r="F20" s="2"/>
    </row>
    <row r="21" spans="1:6" ht="15">
      <c r="A21" s="2"/>
      <c r="B21" s="9" t="s">
        <v>15</v>
      </c>
      <c r="C21" s="21">
        <f>ROUND(+'[1]Major Unit Detail'!C3,0)</f>
        <v>11168061</v>
      </c>
      <c r="D21" s="21">
        <f>ROUND(+'[1]Major Unit Detail'!D3+'[1]Major Unit Detail'!E3,0)</f>
        <v>7245446</v>
      </c>
      <c r="E21" s="20">
        <f t="shared" si="0"/>
        <v>0.6487649019825376</v>
      </c>
      <c r="F21" s="2"/>
    </row>
    <row r="22" spans="1:6" ht="15">
      <c r="A22" s="2"/>
      <c r="B22" s="9" t="s">
        <v>16</v>
      </c>
      <c r="C22" s="21">
        <f>ROUND(+'[1]Major Unit Detail'!C4,0)</f>
        <v>12632091</v>
      </c>
      <c r="D22" s="21">
        <f>ROUND(+'[1]Major Unit Detail'!D4+'[1]Major Unit Detail'!E4,0)</f>
        <v>8162776</v>
      </c>
      <c r="E22" s="20">
        <f t="shared" si="0"/>
        <v>0.6461935715947581</v>
      </c>
      <c r="F22" s="2"/>
    </row>
    <row r="23" spans="1:6" ht="15">
      <c r="A23" s="2"/>
      <c r="B23" s="9" t="s">
        <v>17</v>
      </c>
      <c r="C23" s="21">
        <f>ROUND(+'[1]Major Unit Detail'!C5,0)</f>
        <v>9293654</v>
      </c>
      <c r="D23" s="21">
        <f>ROUND(+'[1]Major Unit Detail'!D5+'[1]Major Unit Detail'!E5,0)</f>
        <v>5823257</v>
      </c>
      <c r="E23" s="20">
        <f t="shared" si="0"/>
        <v>0.6265842261827264</v>
      </c>
      <c r="F23" s="2"/>
    </row>
    <row r="24" spans="1:6" ht="15">
      <c r="A24" s="2"/>
      <c r="B24" s="9" t="s">
        <v>18</v>
      </c>
      <c r="C24" s="21">
        <f>ROUND(+'[1]Major Unit Detail'!C6,0)</f>
        <v>3295331</v>
      </c>
      <c r="D24" s="21">
        <f>ROUND(+'[1]Major Unit Detail'!D6+'[1]Major Unit Detail'!E6,0)</f>
        <v>2041303</v>
      </c>
      <c r="E24" s="20">
        <f t="shared" si="0"/>
        <v>0.6194530989451439</v>
      </c>
      <c r="F24" s="2"/>
    </row>
    <row r="25" spans="1:6" ht="15">
      <c r="A25" s="2"/>
      <c r="B25" s="9" t="s">
        <v>19</v>
      </c>
      <c r="C25" s="21">
        <f>ROUND(+'[1]Major Unit Detail'!C7,0)</f>
        <v>5740110</v>
      </c>
      <c r="D25" s="21">
        <f>ROUND(+'[1]Major Unit Detail'!D7+'[1]Major Unit Detail'!E7,0)</f>
        <v>3469601</v>
      </c>
      <c r="E25" s="20">
        <f t="shared" si="0"/>
        <v>0.6044485210213741</v>
      </c>
      <c r="F25" s="2"/>
    </row>
    <row r="26" spans="1:6" ht="15">
      <c r="A26" s="2"/>
      <c r="B26" s="9" t="s">
        <v>20</v>
      </c>
      <c r="C26" s="21">
        <f>ROUND(+'[1]Major Unit Detail'!C8,0)</f>
        <v>4227609</v>
      </c>
      <c r="D26" s="21">
        <f>ROUND(+'[1]Major Unit Detail'!D8+'[1]Major Unit Detail'!E8,0)</f>
        <v>3223073</v>
      </c>
      <c r="E26" s="20">
        <f t="shared" si="0"/>
        <v>0.7623867297093937</v>
      </c>
      <c r="F26" s="2"/>
    </row>
    <row r="27" spans="1:6" ht="15">
      <c r="A27" s="2"/>
      <c r="B27" s="9" t="s">
        <v>21</v>
      </c>
      <c r="C27" s="21">
        <f>ROUND(+'[1]Major Unit Detail'!C9,0)</f>
        <v>6533813</v>
      </c>
      <c r="D27" s="21">
        <f>ROUND(+'[1]Major Unit Detail'!D9+'[1]Major Unit Detail'!E9,0)</f>
        <v>4699799</v>
      </c>
      <c r="E27" s="20">
        <f t="shared" si="0"/>
        <v>0.7193041796574221</v>
      </c>
      <c r="F27" s="2"/>
    </row>
    <row r="28" spans="1:6" ht="15">
      <c r="A28" s="2"/>
      <c r="B28" s="9" t="s">
        <v>22</v>
      </c>
      <c r="C28" s="21">
        <f>ROUND(+'[1]Major Unit Detail'!C10,0)</f>
        <v>14901851</v>
      </c>
      <c r="D28" s="21">
        <f>ROUND(+'[1]Major Unit Detail'!D10+'[1]Major Unit Detail'!E10,0)</f>
        <v>5988808</v>
      </c>
      <c r="E28" s="20">
        <f t="shared" si="0"/>
        <v>0.4018834975601353</v>
      </c>
      <c r="F28" s="2"/>
    </row>
    <row r="29" spans="1:6" ht="15">
      <c r="A29" s="2"/>
      <c r="B29" s="25" t="s">
        <v>23</v>
      </c>
      <c r="C29" s="26">
        <f>SUM(C20:C28)</f>
        <v>99405359</v>
      </c>
      <c r="D29" s="26">
        <f>SUM(D20:D28)</f>
        <v>60906124</v>
      </c>
      <c r="E29" s="23">
        <f t="shared" si="0"/>
        <v>0.6127046329564586</v>
      </c>
      <c r="F29" s="2"/>
    </row>
    <row r="30" spans="1:6" ht="15">
      <c r="A30" s="2"/>
      <c r="B30" s="27"/>
      <c r="C30" s="21"/>
      <c r="D30" s="21"/>
      <c r="E30" s="20"/>
      <c r="F30" s="2"/>
    </row>
    <row r="31" spans="1:6" ht="15">
      <c r="A31" s="2"/>
      <c r="B31" s="9" t="s">
        <v>24</v>
      </c>
      <c r="C31" s="19">
        <f>ROUND(+'[1]Major Unit Detail'!C11,0)</f>
        <v>20057960</v>
      </c>
      <c r="D31" s="21">
        <f>ROUND(+'[1]Major Unit Detail'!D11+'[1]Major Unit Detail'!E11,0)+0.4</f>
        <v>13415593.4</v>
      </c>
      <c r="E31" s="20">
        <f aca="true" t="shared" si="1" ref="E31:E36">+D31/C31</f>
        <v>0.668841367716358</v>
      </c>
      <c r="F31" s="2"/>
    </row>
    <row r="32" spans="1:6" ht="15">
      <c r="A32" s="2"/>
      <c r="B32" s="9" t="s">
        <v>25</v>
      </c>
      <c r="C32" s="21">
        <f>ROUND(+'[1]Major Unit Detail'!C12,0)</f>
        <v>14799110</v>
      </c>
      <c r="D32" s="21">
        <f>ROUND(+'[1]Major Unit Detail'!D12+'[1]Major Unit Detail'!E12,0)</f>
        <v>10322189</v>
      </c>
      <c r="E32" s="20">
        <f t="shared" si="1"/>
        <v>0.6974871461864937</v>
      </c>
      <c r="F32" s="2"/>
    </row>
    <row r="33" spans="1:6" ht="15">
      <c r="A33" s="2"/>
      <c r="B33" s="9" t="s">
        <v>26</v>
      </c>
      <c r="C33" s="21">
        <f>ROUND(+'[1]Major Unit Detail'!C13,0)</f>
        <v>2649075</v>
      </c>
      <c r="D33" s="21">
        <f>ROUND(+'[1]Major Unit Detail'!D13+'[1]Major Unit Detail'!E13,0)</f>
        <v>1940596</v>
      </c>
      <c r="E33" s="20">
        <f t="shared" si="1"/>
        <v>0.7325560808961619</v>
      </c>
      <c r="F33" s="2"/>
    </row>
    <row r="34" spans="1:6" ht="15">
      <c r="A34" s="2"/>
      <c r="B34" s="9" t="s">
        <v>27</v>
      </c>
      <c r="C34" s="21">
        <f>ROUND(+'[1]Major Unit Detail'!C14,0)</f>
        <v>8341519</v>
      </c>
      <c r="D34" s="21">
        <f>ROUND(+'[1]Major Unit Detail'!D14+'[1]Major Unit Detail'!E14,0)</f>
        <v>4255404</v>
      </c>
      <c r="E34" s="20">
        <f t="shared" si="1"/>
        <v>0.5101473724390007</v>
      </c>
      <c r="F34" s="2"/>
    </row>
    <row r="35" spans="1:6" ht="15">
      <c r="A35" s="2"/>
      <c r="B35" s="9" t="s">
        <v>28</v>
      </c>
      <c r="C35" s="21">
        <f>ROUND(+'[1]Major Unit Detail'!C15,0)</f>
        <v>15391985</v>
      </c>
      <c r="D35" s="21">
        <f>ROUND(+'[1]Major Unit Detail'!D15+'[1]Major Unit Detail'!E15,0)+0.4</f>
        <v>6545162.4</v>
      </c>
      <c r="E35" s="20">
        <f t="shared" si="1"/>
        <v>0.42523185930859475</v>
      </c>
      <c r="F35" s="2"/>
    </row>
    <row r="36" spans="1:6" ht="15.75">
      <c r="A36" s="12" t="s">
        <v>29</v>
      </c>
      <c r="B36" s="9"/>
      <c r="C36" s="26">
        <f>SUM(C29:C35)</f>
        <v>160645008</v>
      </c>
      <c r="D36" s="26">
        <f>SUM(D29:D35)</f>
        <v>97385068.80000001</v>
      </c>
      <c r="E36" s="23">
        <f t="shared" si="1"/>
        <v>0.6062128541211813</v>
      </c>
      <c r="F36" s="2"/>
    </row>
    <row r="37" spans="1:6" ht="15.75">
      <c r="A37" s="12"/>
      <c r="B37" s="9"/>
      <c r="C37" s="19"/>
      <c r="D37" s="19"/>
      <c r="E37" s="20"/>
      <c r="F37" s="2"/>
    </row>
    <row r="38" spans="1:6" ht="15">
      <c r="A38" s="2"/>
      <c r="B38" s="9"/>
      <c r="C38" s="28"/>
      <c r="D38" s="28"/>
      <c r="E38" s="29"/>
      <c r="F38" s="2"/>
    </row>
    <row r="39" spans="1:6" ht="16.5" thickBot="1">
      <c r="A39" s="12" t="s">
        <v>30</v>
      </c>
      <c r="B39" s="30"/>
      <c r="C39" s="31">
        <f>C17-C36</f>
        <v>290</v>
      </c>
      <c r="D39" s="31">
        <f>D17-D36-D37</f>
        <v>22532095.199999988</v>
      </c>
      <c r="E39" s="20"/>
      <c r="F39" s="2"/>
    </row>
    <row r="40" spans="1:6" ht="15.75" thickTop="1">
      <c r="A40" s="2"/>
      <c r="B40" s="9"/>
      <c r="C40" s="9"/>
      <c r="D40" s="9"/>
      <c r="E40" s="11"/>
      <c r="F40" s="9"/>
    </row>
  </sheetData>
  <mergeCells count="3">
    <mergeCell ref="A5:F5"/>
    <mergeCell ref="A6:F6"/>
    <mergeCell ref="A7:F7"/>
  </mergeCells>
  <printOptions/>
  <pageMargins left="0.5" right="0.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rottenbe@oakland.edu</dc:creator>
  <cp:keywords/>
  <dc:description/>
  <cp:lastModifiedBy>saunders</cp:lastModifiedBy>
  <cp:lastPrinted>2007-03-27T13:58:50Z</cp:lastPrinted>
  <dcterms:created xsi:type="dcterms:W3CDTF">2007-03-27T13:52:56Z</dcterms:created>
  <dcterms:modified xsi:type="dcterms:W3CDTF">2007-03-29T19:07:41Z</dcterms:modified>
  <cp:category/>
  <cp:version/>
  <cp:contentType/>
  <cp:contentStatus/>
</cp:coreProperties>
</file>