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220" windowHeight="9090" activeTab="3"/>
  </bookViews>
  <sheets>
    <sheet name="M.U.S.I.C. Results" sheetId="1" r:id="rId1"/>
    <sheet name="Averages" sheetId="2" r:id="rId2"/>
    <sheet name="Graphs" sheetId="3" r:id="rId3"/>
    <sheet name="Premiums" sheetId="4" r:id="rId4"/>
    <sheet name="Rankings" sheetId="5" r:id="rId5"/>
  </sheets>
  <definedNames>
    <definedName name="_xlnm.Print_Area" localSheetId="1">'Averages'!$A$1:$I$28</definedName>
    <definedName name="_xlnm.Print_Area" localSheetId="2">'Graphs'!$D$1:$P$116</definedName>
    <definedName name="_xlnm.Print_Area" localSheetId="0">'M.U.S.I.C. Results'!$A$1:$M$29</definedName>
  </definedNames>
  <calcPr fullCalcOnLoad="1"/>
</workbook>
</file>

<file path=xl/sharedStrings.xml><?xml version="1.0" encoding="utf-8"?>
<sst xmlns="http://schemas.openxmlformats.org/spreadsheetml/2006/main" count="273" uniqueCount="96">
  <si>
    <t>OAKLAND UNIVERSITY</t>
  </si>
  <si>
    <t>PAID CLAIMS</t>
  </si>
  <si>
    <t>Policy</t>
  </si>
  <si>
    <t>Auto</t>
  </si>
  <si>
    <t xml:space="preserve">Auto </t>
  </si>
  <si>
    <t>Errors</t>
  </si>
  <si>
    <t xml:space="preserve">General </t>
  </si>
  <si>
    <t>Year</t>
  </si>
  <si>
    <t>Liability</t>
  </si>
  <si>
    <t>Physical Damage</t>
  </si>
  <si>
    <t>&amp; Omissions</t>
  </si>
  <si>
    <t xml:space="preserve"> </t>
  </si>
  <si>
    <t>Paid</t>
  </si>
  <si>
    <t>Count</t>
  </si>
  <si>
    <t>PAID CLAIMS - AVERAGES</t>
  </si>
  <si>
    <t>Auto Liability</t>
  </si>
  <si>
    <t>General Liability</t>
  </si>
  <si>
    <t>OU</t>
  </si>
  <si>
    <t>OU Total</t>
  </si>
  <si>
    <t>MUSIC Total</t>
  </si>
  <si>
    <t>CMU</t>
  </si>
  <si>
    <t>EMU</t>
  </si>
  <si>
    <t>FSU</t>
  </si>
  <si>
    <t>GVSU</t>
  </si>
  <si>
    <t>LSSU</t>
  </si>
  <si>
    <t>MSU</t>
  </si>
  <si>
    <t>MTU</t>
  </si>
  <si>
    <t>NMU</t>
  </si>
  <si>
    <t>SVSU</t>
  </si>
  <si>
    <t>WSU</t>
  </si>
  <si>
    <t>WMU</t>
  </si>
  <si>
    <t>Auto Physical Damage</t>
  </si>
  <si>
    <t>Errors &amp; Omissions</t>
  </si>
  <si>
    <t>Member</t>
  </si>
  <si>
    <t>Total</t>
  </si>
  <si>
    <t>CGL</t>
  </si>
  <si>
    <t>Member Total</t>
  </si>
  <si>
    <t>as of 3/31/02 ASU Loss Runs</t>
  </si>
  <si>
    <t>MUSIC Median</t>
  </si>
  <si>
    <t xml:space="preserve"> Highest Claim Frequency</t>
  </si>
  <si>
    <t>E&amp;O</t>
  </si>
  <si>
    <t xml:space="preserve">MUSIC Avg. Claim/Member </t>
  </si>
  <si>
    <t>M.U.S.I.C. COSTS</t>
  </si>
  <si>
    <t>10 YEAR RENEWAL COMPARISON</t>
  </si>
  <si>
    <t>2001/02</t>
  </si>
  <si>
    <t>2000/01</t>
  </si>
  <si>
    <t>1999/00</t>
  </si>
  <si>
    <t>1998/99</t>
  </si>
  <si>
    <t>1997/98</t>
  </si>
  <si>
    <t>1996/97</t>
  </si>
  <si>
    <t>1995/96</t>
  </si>
  <si>
    <t>1994/95</t>
  </si>
  <si>
    <t>1993/94</t>
  </si>
  <si>
    <t>1992/93</t>
  </si>
  <si>
    <t>1991/92</t>
  </si>
  <si>
    <t>1990/91</t>
  </si>
  <si>
    <t>1989/90</t>
  </si>
  <si>
    <r>
      <t>ADMINISTRATIVE COSTS</t>
    </r>
    <r>
      <rPr>
        <b/>
        <vertAlign val="superscript"/>
        <sz val="10"/>
        <rFont val="Arial"/>
        <family val="2"/>
      </rPr>
      <t>1</t>
    </r>
  </si>
  <si>
    <t>PERIODIC PAYMENTS</t>
  </si>
  <si>
    <t xml:space="preserve">   General Liability</t>
  </si>
  <si>
    <t xml:space="preserve">   Excess CGL</t>
  </si>
  <si>
    <t xml:space="preserve">   Errors &amp; Omissions</t>
  </si>
  <si>
    <t xml:space="preserve">   Excess E &amp; O</t>
  </si>
  <si>
    <t xml:space="preserve">   Property-Primary</t>
  </si>
  <si>
    <t xml:space="preserve">   Property-Excess</t>
  </si>
  <si>
    <t xml:space="preserve">   Property-Other</t>
  </si>
  <si>
    <t xml:space="preserve">   M.U.S.I.C. Subsidy</t>
  </si>
  <si>
    <t xml:space="preserve">   Auto-Vehicles</t>
  </si>
  <si>
    <t xml:space="preserve">          Sub-Total</t>
  </si>
  <si>
    <t>RETENTIONS</t>
  </si>
  <si>
    <r>
      <t xml:space="preserve">          </t>
    </r>
    <r>
      <rPr>
        <b/>
        <u val="double"/>
        <sz val="10"/>
        <rFont val="Arial"/>
        <family val="2"/>
      </rPr>
      <t>GRAND TOTAL</t>
    </r>
  </si>
  <si>
    <r>
      <t>1</t>
    </r>
    <r>
      <rPr>
        <sz val="10"/>
        <rFont val="Arial"/>
        <family val="2"/>
      </rPr>
      <t>Credits from prior years may reduce costs.</t>
    </r>
  </si>
  <si>
    <r>
      <t>2</t>
    </r>
    <r>
      <rPr>
        <sz val="10"/>
        <rFont val="Arial"/>
        <family val="2"/>
      </rPr>
      <t>MUSIC'S self-insured layer increased to $2 million/$6 million.</t>
    </r>
  </si>
  <si>
    <r>
      <t>3</t>
    </r>
    <r>
      <rPr>
        <sz val="10"/>
        <rFont val="Arial"/>
        <family val="2"/>
      </rPr>
      <t>Excess coverage increased from $50 million to $100 million.</t>
    </r>
  </si>
  <si>
    <r>
      <t>4</t>
    </r>
    <r>
      <rPr>
        <sz val="10"/>
        <rFont val="Arial"/>
        <family val="2"/>
      </rPr>
      <t>MUSIC's self-insured layer increased to $1 million$5 million.</t>
    </r>
  </si>
  <si>
    <r>
      <t>2</t>
    </r>
    <r>
      <rPr>
        <sz val="10"/>
        <rFont val="Arial"/>
        <family val="2"/>
      </rPr>
      <t xml:space="preserve">Nine month premium.   </t>
    </r>
  </si>
  <si>
    <r>
      <t>3</t>
    </r>
    <r>
      <rPr>
        <sz val="10"/>
        <rFont val="Arial"/>
        <family val="2"/>
      </rPr>
      <t>Periodic Payments &amp; Service Fees subsidized by M.U.S.I.C. $51,217.   (Total subsidy for all M.U.S.I.C. members $657,072).</t>
    </r>
  </si>
  <si>
    <r>
      <t>4</t>
    </r>
    <r>
      <rPr>
        <sz val="10"/>
        <rFont val="Arial"/>
        <family val="2"/>
      </rPr>
      <t>State Vehicles added in 2001-'02 Policy Year</t>
    </r>
  </si>
  <si>
    <t>Premiums</t>
  </si>
  <si>
    <t>Claims</t>
  </si>
  <si>
    <t>Multiple</t>
  </si>
  <si>
    <t>excl.  Property</t>
  </si>
  <si>
    <t>&amp; Retentions</t>
  </si>
  <si>
    <t>excl. Property</t>
  </si>
  <si>
    <t xml:space="preserve"> Highest Claim Frequency (Incurred &amp; Paid)</t>
  </si>
  <si>
    <t>Highest Claim Frequency (Incurred &amp; Paid)</t>
  </si>
  <si>
    <t>Inc. &amp; Paid</t>
  </si>
  <si>
    <t xml:space="preserve">Incurred </t>
  </si>
  <si>
    <t>Incurred</t>
  </si>
  <si>
    <t>2002/03</t>
  </si>
  <si>
    <t xml:space="preserve">   Terrorism Coverage</t>
  </si>
  <si>
    <t xml:space="preserve">    </t>
  </si>
  <si>
    <t>Through Year End 2001</t>
  </si>
  <si>
    <t>Student</t>
  </si>
  <si>
    <t>Headcount</t>
  </si>
  <si>
    <t>EXHIBIT 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</si>
</sst>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%"/>
  </numFmts>
  <fonts count="25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1.75"/>
      <name val="Arial"/>
      <family val="0"/>
    </font>
    <font>
      <b/>
      <sz val="15.25"/>
      <name val="Arial"/>
      <family val="0"/>
    </font>
    <font>
      <sz val="12"/>
      <name val="Arial"/>
      <family val="0"/>
    </font>
    <font>
      <b/>
      <i/>
      <sz val="11.75"/>
      <name val="Arial"/>
      <family val="2"/>
    </font>
    <font>
      <b/>
      <i/>
      <sz val="12"/>
      <name val="Arial"/>
      <family val="2"/>
    </font>
    <font>
      <sz val="11"/>
      <name val="Arial"/>
      <family val="0"/>
    </font>
    <font>
      <sz val="10"/>
      <color indexed="10"/>
      <name val="Arial"/>
      <family val="2"/>
    </font>
    <font>
      <b/>
      <sz val="8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b/>
      <sz val="11.5"/>
      <name val="Arial"/>
      <family val="2"/>
    </font>
    <font>
      <b/>
      <u val="single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b/>
      <u val="double"/>
      <sz val="10"/>
      <name val="Arial"/>
      <family val="2"/>
    </font>
    <font>
      <u val="double"/>
      <sz val="10"/>
      <name val="Arial"/>
      <family val="2"/>
    </font>
    <font>
      <b/>
      <i/>
      <sz val="10"/>
      <name val="Arial"/>
      <family val="2"/>
    </font>
    <font>
      <b/>
      <sz val="6.5"/>
      <name val="Arial"/>
      <family val="2"/>
    </font>
    <font>
      <b/>
      <sz val="6.75"/>
      <name val="Arial"/>
      <family val="2"/>
    </font>
    <font>
      <b/>
      <sz val="7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43" fontId="0" fillId="0" borderId="0" xfId="0" applyNumberFormat="1" applyAlignment="1">
      <alignment/>
    </xf>
    <xf numFmtId="43" fontId="1" fillId="0" borderId="0" xfId="0" applyNumberFormat="1" applyFont="1" applyAlignment="1">
      <alignment/>
    </xf>
    <xf numFmtId="43" fontId="1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 vertical="top"/>
    </xf>
    <xf numFmtId="165" fontId="0" fillId="0" borderId="0" xfId="0" applyNumberFormat="1" applyFont="1" applyAlignment="1">
      <alignment horizontal="center" vertical="top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center" vertical="top"/>
    </xf>
    <xf numFmtId="0" fontId="1" fillId="0" borderId="0" xfId="0" applyFont="1" applyAlignment="1">
      <alignment/>
    </xf>
    <xf numFmtId="165" fontId="0" fillId="0" borderId="0" xfId="15" applyNumberForma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165" fontId="0" fillId="0" borderId="0" xfId="15" applyNumberFormat="1" applyFont="1" applyAlignment="1">
      <alignment/>
    </xf>
    <xf numFmtId="0" fontId="0" fillId="0" borderId="0" xfId="0" applyFont="1" applyAlignment="1">
      <alignment/>
    </xf>
    <xf numFmtId="167" fontId="0" fillId="0" borderId="1" xfId="17" applyNumberFormat="1" applyBorder="1" applyAlignment="1">
      <alignment/>
    </xf>
    <xf numFmtId="0" fontId="0" fillId="0" borderId="1" xfId="0" applyBorder="1" applyAlignment="1">
      <alignment/>
    </xf>
    <xf numFmtId="165" fontId="0" fillId="0" borderId="1" xfId="15" applyNumberFormat="1" applyBorder="1" applyAlignment="1">
      <alignment/>
    </xf>
    <xf numFmtId="167" fontId="0" fillId="0" borderId="0" xfId="17" applyNumberFormat="1" applyBorder="1" applyAlignment="1">
      <alignment/>
    </xf>
    <xf numFmtId="0" fontId="0" fillId="0" borderId="0" xfId="0" applyBorder="1" applyAlignment="1">
      <alignment/>
    </xf>
    <xf numFmtId="165" fontId="0" fillId="0" borderId="0" xfId="15" applyNumberFormat="1" applyBorder="1" applyAlignment="1">
      <alignment/>
    </xf>
    <xf numFmtId="0" fontId="2" fillId="0" borderId="0" xfId="0" applyFont="1" applyAlignment="1">
      <alignment/>
    </xf>
    <xf numFmtId="167" fontId="10" fillId="0" borderId="0" xfId="17" applyNumberFormat="1" applyFont="1" applyBorder="1" applyAlignment="1">
      <alignment/>
    </xf>
    <xf numFmtId="165" fontId="10" fillId="0" borderId="0" xfId="15" applyNumberFormat="1" applyFont="1" applyBorder="1" applyAlignment="1">
      <alignment/>
    </xf>
    <xf numFmtId="0" fontId="10" fillId="0" borderId="0" xfId="0" applyFont="1" applyAlignment="1">
      <alignment/>
    </xf>
    <xf numFmtId="165" fontId="2" fillId="0" borderId="0" xfId="15" applyNumberFormat="1" applyFont="1" applyAlignment="1">
      <alignment/>
    </xf>
    <xf numFmtId="0" fontId="2" fillId="2" borderId="0" xfId="0" applyFont="1" applyFill="1" applyAlignment="1">
      <alignment/>
    </xf>
    <xf numFmtId="165" fontId="2" fillId="2" borderId="0" xfId="15" applyNumberFormat="1" applyFont="1" applyFill="1" applyAlignment="1">
      <alignment/>
    </xf>
    <xf numFmtId="0" fontId="11" fillId="0" borderId="0" xfId="0" applyFont="1" applyAlignment="1">
      <alignment horizontal="center"/>
    </xf>
    <xf numFmtId="165" fontId="1" fillId="0" borderId="0" xfId="0" applyNumberFormat="1" applyFont="1" applyAlignment="1">
      <alignment/>
    </xf>
    <xf numFmtId="167" fontId="2" fillId="2" borderId="2" xfId="0" applyNumberFormat="1" applyFont="1" applyFill="1" applyBorder="1" applyAlignment="1">
      <alignment/>
    </xf>
    <xf numFmtId="165" fontId="2" fillId="2" borderId="2" xfId="0" applyNumberFormat="1" applyFont="1" applyFill="1" applyBorder="1" applyAlignment="1">
      <alignment/>
    </xf>
    <xf numFmtId="167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5" fontId="10" fillId="0" borderId="0" xfId="0" applyNumberFormat="1" applyFont="1" applyAlignment="1">
      <alignment/>
    </xf>
    <xf numFmtId="43" fontId="10" fillId="0" borderId="0" xfId="0" applyNumberFormat="1" applyFont="1" applyAlignment="1">
      <alignment/>
    </xf>
    <xf numFmtId="167" fontId="2" fillId="2" borderId="0" xfId="0" applyNumberFormat="1" applyFont="1" applyFill="1" applyAlignment="1">
      <alignment/>
    </xf>
    <xf numFmtId="0" fontId="1" fillId="3" borderId="0" xfId="0" applyFont="1" applyFill="1" applyAlignment="1">
      <alignment/>
    </xf>
    <xf numFmtId="167" fontId="0" fillId="3" borderId="0" xfId="17" applyNumberForma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165" fontId="0" fillId="3" borderId="0" xfId="15" applyNumberFormat="1" applyFill="1" applyBorder="1" applyAlignment="1">
      <alignment/>
    </xf>
    <xf numFmtId="0" fontId="2" fillId="3" borderId="0" xfId="0" applyFont="1" applyFill="1" applyAlignment="1">
      <alignment/>
    </xf>
    <xf numFmtId="167" fontId="2" fillId="3" borderId="0" xfId="17" applyNumberFormat="1" applyFont="1" applyFill="1" applyBorder="1" applyAlignment="1">
      <alignment/>
    </xf>
    <xf numFmtId="165" fontId="2" fillId="3" borderId="0" xfId="15" applyNumberFormat="1" applyFont="1" applyFill="1" applyBorder="1" applyAlignment="1">
      <alignment/>
    </xf>
    <xf numFmtId="0" fontId="2" fillId="3" borderId="0" xfId="0" applyFont="1" applyFill="1" applyBorder="1" applyAlignment="1">
      <alignment/>
    </xf>
    <xf numFmtId="167" fontId="10" fillId="3" borderId="0" xfId="17" applyNumberFormat="1" applyFont="1" applyFill="1" applyBorder="1" applyAlignment="1">
      <alignment/>
    </xf>
    <xf numFmtId="165" fontId="10" fillId="3" borderId="0" xfId="15" applyNumberFormat="1" applyFont="1" applyFill="1" applyBorder="1" applyAlignment="1">
      <alignment/>
    </xf>
    <xf numFmtId="0" fontId="10" fillId="3" borderId="0" xfId="0" applyFont="1" applyFill="1" applyAlignment="1">
      <alignment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13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15" fillId="0" borderId="0" xfId="0" applyFont="1" applyAlignment="1">
      <alignment horizontal="right"/>
    </xf>
    <xf numFmtId="5" fontId="1" fillId="0" borderId="0" xfId="0" applyNumberFormat="1" applyFont="1" applyAlignment="1">
      <alignment horizontal="center"/>
    </xf>
    <xf numFmtId="5" fontId="1" fillId="0" borderId="0" xfId="0" applyNumberFormat="1" applyFont="1" applyAlignment="1">
      <alignment/>
    </xf>
    <xf numFmtId="5" fontId="1" fillId="0" borderId="0" xfId="0" applyNumberFormat="1" applyFont="1" applyAlignment="1">
      <alignment horizontal="right"/>
    </xf>
    <xf numFmtId="5" fontId="0" fillId="0" borderId="0" xfId="0" applyNumberFormat="1" applyFont="1" applyAlignment="1">
      <alignment horizontal="right"/>
    </xf>
    <xf numFmtId="0" fontId="17" fillId="0" borderId="0" xfId="0" applyFont="1" applyAlignment="1">
      <alignment/>
    </xf>
    <xf numFmtId="37" fontId="0" fillId="0" borderId="0" xfId="0" applyNumberFormat="1" applyFont="1" applyAlignment="1">
      <alignment horizontal="right"/>
    </xf>
    <xf numFmtId="0" fontId="17" fillId="0" borderId="0" xfId="0" applyNumberFormat="1" applyFont="1" applyAlignment="1">
      <alignment horizontal="right"/>
    </xf>
    <xf numFmtId="37" fontId="18" fillId="0" borderId="0" xfId="0" applyNumberFormat="1" applyFont="1" applyAlignment="1">
      <alignment horizontal="right"/>
    </xf>
    <xf numFmtId="5" fontId="18" fillId="0" borderId="0" xfId="0" applyNumberFormat="1" applyFont="1" applyAlignment="1">
      <alignment horizontal="right"/>
    </xf>
    <xf numFmtId="37" fontId="18" fillId="0" borderId="0" xfId="0" applyNumberFormat="1" applyFont="1" applyBorder="1" applyAlignment="1">
      <alignment horizontal="right"/>
    </xf>
    <xf numFmtId="5" fontId="20" fillId="0" borderId="0" xfId="0" applyNumberFormat="1" applyFont="1" applyAlignment="1">
      <alignment horizontal="right"/>
    </xf>
    <xf numFmtId="0" fontId="0" fillId="0" borderId="3" xfId="0" applyFont="1" applyBorder="1" applyAlignment="1">
      <alignment/>
    </xf>
    <xf numFmtId="5" fontId="0" fillId="0" borderId="3" xfId="0" applyNumberFormat="1" applyFont="1" applyBorder="1" applyAlignment="1">
      <alignment horizontal="right"/>
    </xf>
    <xf numFmtId="0" fontId="17" fillId="0" borderId="0" xfId="0" applyFont="1" applyAlignment="1">
      <alignment/>
    </xf>
    <xf numFmtId="5" fontId="0" fillId="0" borderId="0" xfId="0" applyNumberFormat="1" applyFont="1" applyAlignment="1">
      <alignment/>
    </xf>
    <xf numFmtId="7" fontId="0" fillId="0" borderId="0" xfId="0" applyNumberFormat="1" applyFont="1" applyAlignment="1">
      <alignment/>
    </xf>
    <xf numFmtId="165" fontId="1" fillId="0" borderId="0" xfId="15" applyNumberFormat="1" applyFont="1" applyAlignment="1">
      <alignment/>
    </xf>
    <xf numFmtId="165" fontId="1" fillId="0" borderId="0" xfId="15" applyNumberFormat="1" applyFont="1" applyAlignment="1">
      <alignment horizontal="center" vertical="top"/>
    </xf>
    <xf numFmtId="165" fontId="0" fillId="0" borderId="0" xfId="15" applyNumberFormat="1" applyFont="1" applyAlignment="1">
      <alignment horizontal="center" vertical="top"/>
    </xf>
    <xf numFmtId="165" fontId="21" fillId="0" borderId="0" xfId="15" applyNumberFormat="1" applyFont="1" applyAlignment="1">
      <alignment horizontal="center" vertical="top"/>
    </xf>
    <xf numFmtId="43" fontId="2" fillId="2" borderId="2" xfId="15" applyFont="1" applyFill="1" applyBorder="1" applyAlignment="1">
      <alignment/>
    </xf>
    <xf numFmtId="0" fontId="11" fillId="0" borderId="0" xfId="0" applyFont="1" applyAlignment="1">
      <alignment horizontal="center" vertical="top"/>
    </xf>
    <xf numFmtId="0" fontId="2" fillId="3" borderId="0" xfId="0" applyFont="1" applyFill="1" applyAlignment="1">
      <alignment horizontal="center"/>
    </xf>
    <xf numFmtId="43" fontId="0" fillId="3" borderId="0" xfId="0" applyNumberFormat="1" applyFill="1" applyAlignment="1">
      <alignment/>
    </xf>
    <xf numFmtId="165" fontId="1" fillId="3" borderId="0" xfId="15" applyNumberFormat="1" applyFont="1" applyFill="1" applyAlignment="1">
      <alignment/>
    </xf>
    <xf numFmtId="43" fontId="1" fillId="3" borderId="0" xfId="0" applyNumberFormat="1" applyFont="1" applyFill="1" applyAlignment="1">
      <alignment/>
    </xf>
    <xf numFmtId="0" fontId="1" fillId="3" borderId="0" xfId="0" applyFont="1" applyFill="1" applyAlignment="1">
      <alignment horizontal="center" vertical="top"/>
    </xf>
    <xf numFmtId="43" fontId="1" fillId="3" borderId="0" xfId="0" applyNumberFormat="1" applyFont="1" applyFill="1" applyAlignment="1">
      <alignment horizontal="center" vertical="top"/>
    </xf>
    <xf numFmtId="165" fontId="1" fillId="3" borderId="0" xfId="15" applyNumberFormat="1" applyFont="1" applyFill="1" applyAlignment="1">
      <alignment horizontal="center" vertical="top"/>
    </xf>
    <xf numFmtId="0" fontId="11" fillId="3" borderId="0" xfId="0" applyFont="1" applyFill="1" applyAlignment="1">
      <alignment horizontal="center" vertical="top"/>
    </xf>
    <xf numFmtId="0" fontId="0" fillId="3" borderId="0" xfId="0" applyFill="1" applyAlignment="1">
      <alignment horizontal="center" vertical="top"/>
    </xf>
    <xf numFmtId="165" fontId="1" fillId="3" borderId="0" xfId="0" applyNumberFormat="1" applyFont="1" applyFill="1" applyAlignment="1">
      <alignment horizontal="center" vertical="top"/>
    </xf>
    <xf numFmtId="165" fontId="0" fillId="3" borderId="0" xfId="0" applyNumberFormat="1" applyFont="1" applyFill="1" applyAlignment="1">
      <alignment horizontal="center" vertical="top"/>
    </xf>
    <xf numFmtId="165" fontId="21" fillId="3" borderId="0" xfId="15" applyNumberFormat="1" applyFont="1" applyFill="1" applyAlignment="1">
      <alignment horizontal="center" vertical="top"/>
    </xf>
    <xf numFmtId="165" fontId="0" fillId="3" borderId="0" xfId="0" applyNumberFormat="1" applyFont="1" applyFill="1" applyAlignment="1">
      <alignment horizontal="center" vertical="top"/>
    </xf>
    <xf numFmtId="165" fontId="0" fillId="3" borderId="0" xfId="15" applyNumberFormat="1" applyFont="1" applyFill="1" applyAlignment="1">
      <alignment horizontal="center" vertical="top"/>
    </xf>
    <xf numFmtId="165" fontId="0" fillId="3" borderId="0" xfId="0" applyNumberFormat="1" applyFill="1" applyAlignment="1">
      <alignment/>
    </xf>
    <xf numFmtId="165" fontId="0" fillId="3" borderId="0" xfId="0" applyNumberFormat="1" applyFont="1" applyFill="1" applyAlignment="1">
      <alignment/>
    </xf>
    <xf numFmtId="167" fontId="2" fillId="3" borderId="2" xfId="0" applyNumberFormat="1" applyFont="1" applyFill="1" applyBorder="1" applyAlignment="1">
      <alignment/>
    </xf>
    <xf numFmtId="165" fontId="2" fillId="3" borderId="2" xfId="0" applyNumberFormat="1" applyFont="1" applyFill="1" applyBorder="1" applyAlignment="1">
      <alignment/>
    </xf>
    <xf numFmtId="165" fontId="1" fillId="3" borderId="0" xfId="0" applyNumberFormat="1" applyFont="1" applyFill="1" applyAlignment="1">
      <alignment/>
    </xf>
    <xf numFmtId="43" fontId="2" fillId="3" borderId="2" xfId="15" applyFont="1" applyFill="1" applyBorder="1" applyAlignment="1">
      <alignment/>
    </xf>
    <xf numFmtId="165" fontId="1" fillId="3" borderId="0" xfId="0" applyNumberFormat="1" applyFont="1" applyFill="1" applyAlignment="1">
      <alignment/>
    </xf>
    <xf numFmtId="165" fontId="13" fillId="0" borderId="0" xfId="15" applyNumberFormat="1" applyFont="1" applyAlignment="1">
      <alignment/>
    </xf>
    <xf numFmtId="9" fontId="0" fillId="0" borderId="0" xfId="19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0" applyNumberFormat="1" applyFont="1" applyAlignment="1">
      <alignment horizontal="center" vertical="top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43" fontId="1" fillId="3" borderId="0" xfId="0" applyNumberFormat="1" applyFont="1" applyFill="1" applyAlignment="1">
      <alignment horizontal="center" vertical="top"/>
    </xf>
    <xf numFmtId="0" fontId="1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Auto Liability Claim Count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Claim Count</c:v>
          </c:tx>
          <c:spPr>
            <a:pattFill prst="pct90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pattFill prst="pct90">
                <a:fgClr>
                  <a:srgbClr val="FFFF00"/>
                </a:fgClr>
                <a:bgClr>
                  <a:srgbClr val="FFFFFF"/>
                </a:bgClr>
              </a:pattFill>
            </c:spPr>
          </c:dPt>
          <c:dPt>
            <c:idx val="8"/>
            <c:invertIfNegative val="0"/>
            <c:spPr>
              <a:solidFill>
                <a:srgbClr val="33CCCC"/>
              </a:solidFill>
            </c:spPr>
          </c:dPt>
          <c:dPt>
            <c:idx val="9"/>
            <c:invertIfNegative val="0"/>
            <c:spPr>
              <a:solidFill>
                <a:srgbClr val="CC99FF"/>
              </a:solidFill>
            </c:spPr>
          </c:dPt>
          <c:cat>
            <c:strRef>
              <c:f>Graphs!$D$35:$D$46</c:f>
              <c:strCache/>
            </c:strRef>
          </c:cat>
          <c:val>
            <c:numRef>
              <c:f>Graphs!$F$35:$F$46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20325104"/>
        <c:axId val="48708209"/>
      </c:bar3DChart>
      <c:catAx>
        <c:axId val="20325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8708209"/>
        <c:crosses val="autoZero"/>
        <c:auto val="1"/>
        <c:lblOffset val="100"/>
        <c:tickLblSkip val="1"/>
        <c:noMultiLvlLbl val="0"/>
      </c:catAx>
      <c:valAx>
        <c:axId val="487082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1" u="none" baseline="0">
                <a:latin typeface="Arial"/>
                <a:ea typeface="Arial"/>
                <a:cs typeface="Arial"/>
              </a:defRPr>
            </a:pPr>
          </a:p>
        </c:txPr>
        <c:crossAx val="20325104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650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2700000" scaled="1"/>
    </a:gradFill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Auto Physical Damage Claim Count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3"/>
          <c:y val="0.16625"/>
          <c:w val="0.987"/>
          <c:h val="0.806"/>
        </c:manualLayout>
      </c:layout>
      <c:bar3DChart>
        <c:barDir val="col"/>
        <c:grouping val="clustered"/>
        <c:varyColors val="0"/>
        <c:ser>
          <c:idx val="0"/>
          <c:order val="0"/>
          <c:tx>
            <c:v>Auto Physical Damage</c:v>
          </c:tx>
          <c:spPr>
            <a:pattFill prst="pct90">
              <a:fgClr>
                <a:srgbClr val="800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pattFill prst="pct5">
                <a:fgClr>
                  <a:srgbClr val="FFFFFF"/>
                </a:fgClr>
                <a:bgClr>
                  <a:srgbClr val="800080"/>
                </a:bgClr>
              </a:pattFill>
            </c:spPr>
          </c:dPt>
          <c:dPt>
            <c:idx val="8"/>
            <c:invertIfNegative val="0"/>
            <c:spPr>
              <a:pattFill prst="pct90">
                <a:fgClr>
                  <a:srgbClr val="FFFF00"/>
                </a:fgClr>
                <a:bgClr>
                  <a:srgbClr val="FFFFFF"/>
                </a:bgClr>
              </a:pattFill>
            </c:spPr>
          </c:dPt>
          <c:dPt>
            <c:idx val="9"/>
            <c:invertIfNegative val="0"/>
            <c:spPr>
              <a:pattFill prst="pct5">
                <a:fgClr>
                  <a:srgbClr val="FFFFFF"/>
                </a:fgClr>
                <a:bgClr>
                  <a:srgbClr val="800080"/>
                </a:bgClr>
              </a:pattFill>
            </c:spPr>
          </c:dPt>
          <c:cat>
            <c:strRef>
              <c:f>Graphs!$D$56:$D$67</c:f>
              <c:strCache>
                <c:ptCount val="12"/>
                <c:pt idx="0">
                  <c:v>MSU</c:v>
                </c:pt>
                <c:pt idx="1">
                  <c:v>CMU</c:v>
                </c:pt>
                <c:pt idx="2">
                  <c:v>WMU</c:v>
                </c:pt>
                <c:pt idx="3">
                  <c:v>FSU</c:v>
                </c:pt>
                <c:pt idx="4">
                  <c:v>MTU</c:v>
                </c:pt>
                <c:pt idx="5">
                  <c:v>GVSU</c:v>
                </c:pt>
                <c:pt idx="6">
                  <c:v>WSU</c:v>
                </c:pt>
                <c:pt idx="7">
                  <c:v>EMU</c:v>
                </c:pt>
                <c:pt idx="8">
                  <c:v>OU</c:v>
                </c:pt>
                <c:pt idx="9">
                  <c:v>LSSU</c:v>
                </c:pt>
                <c:pt idx="10">
                  <c:v>NMU</c:v>
                </c:pt>
                <c:pt idx="11">
                  <c:v>SVSU</c:v>
                </c:pt>
              </c:strCache>
            </c:strRef>
          </c:cat>
          <c:val>
            <c:numRef>
              <c:f>Graphs!$F$56:$F$67</c:f>
              <c:numCache>
                <c:ptCount val="12"/>
                <c:pt idx="0">
                  <c:v>86</c:v>
                </c:pt>
                <c:pt idx="1">
                  <c:v>31</c:v>
                </c:pt>
                <c:pt idx="2">
                  <c:v>27</c:v>
                </c:pt>
                <c:pt idx="3">
                  <c:v>16</c:v>
                </c:pt>
                <c:pt idx="4">
                  <c:v>13</c:v>
                </c:pt>
                <c:pt idx="5">
                  <c:v>10</c:v>
                </c:pt>
                <c:pt idx="6">
                  <c:v>7</c:v>
                </c:pt>
                <c:pt idx="7">
                  <c:v>6</c:v>
                </c:pt>
                <c:pt idx="8">
                  <c:v>5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35720698"/>
        <c:axId val="53050827"/>
      </c:bar3DChart>
      <c:catAx>
        <c:axId val="35720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3050827"/>
        <c:crosses val="autoZero"/>
        <c:auto val="1"/>
        <c:lblOffset val="100"/>
        <c:tickLblSkip val="1"/>
        <c:noMultiLvlLbl val="0"/>
      </c:catAx>
      <c:valAx>
        <c:axId val="530508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1" u="none" baseline="0">
                <a:latin typeface="Arial"/>
                <a:ea typeface="Arial"/>
                <a:cs typeface="Arial"/>
              </a:defRPr>
            </a:pPr>
          </a:p>
        </c:txPr>
        <c:crossAx val="35720698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675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2700000" scaled="1"/>
    </a:gra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E&amp;O Claim Count</c:v>
          </c:tx>
          <c:spPr>
            <a:pattFill prst="pct90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pattFill prst="pct5">
                <a:fgClr>
                  <a:srgbClr val="FFFFFF"/>
                </a:fgClr>
                <a:bgClr>
                  <a:srgbClr val="FF00FF"/>
                </a:bgClr>
              </a:pattFill>
            </c:spPr>
          </c:dPt>
          <c:dPt>
            <c:idx val="5"/>
            <c:invertIfNegative val="0"/>
            <c:spPr>
              <a:pattFill prst="pct90">
                <a:fgClr>
                  <a:srgbClr val="FFFF00"/>
                </a:fgClr>
                <a:bgClr>
                  <a:srgbClr val="FFFFFF"/>
                </a:bgClr>
              </a:pattFill>
            </c:spPr>
          </c:dPt>
          <c:dPt>
            <c:idx val="11"/>
            <c:invertIfNegative val="0"/>
            <c:spPr>
              <a:pattFill prst="pct5">
                <a:fgClr>
                  <a:srgbClr val="FFFFFF"/>
                </a:fgClr>
                <a:bgClr>
                  <a:srgbClr val="FF00FF"/>
                </a:bgClr>
              </a:pattFill>
            </c:spPr>
          </c:dPt>
          <c:cat>
            <c:strRef>
              <c:f>Graphs!$D$80:$D$91</c:f>
              <c:strCache>
                <c:ptCount val="12"/>
                <c:pt idx="0">
                  <c:v>MSU</c:v>
                </c:pt>
                <c:pt idx="1">
                  <c:v>WSU</c:v>
                </c:pt>
                <c:pt idx="2">
                  <c:v>CMU</c:v>
                </c:pt>
                <c:pt idx="3">
                  <c:v>EMU</c:v>
                </c:pt>
                <c:pt idx="4">
                  <c:v>WMU</c:v>
                </c:pt>
                <c:pt idx="5">
                  <c:v>OU</c:v>
                </c:pt>
                <c:pt idx="6">
                  <c:v>FSU</c:v>
                </c:pt>
                <c:pt idx="7">
                  <c:v>MTU</c:v>
                </c:pt>
                <c:pt idx="8">
                  <c:v>GVSU</c:v>
                </c:pt>
                <c:pt idx="9">
                  <c:v>SVSU</c:v>
                </c:pt>
                <c:pt idx="10">
                  <c:v>NMU</c:v>
                </c:pt>
                <c:pt idx="11">
                  <c:v>LSSU</c:v>
                </c:pt>
              </c:strCache>
            </c:strRef>
          </c:cat>
          <c:val>
            <c:numRef>
              <c:f>Graphs!$F$80:$F$91</c:f>
              <c:numCache>
                <c:ptCount val="12"/>
                <c:pt idx="0">
                  <c:v>116</c:v>
                </c:pt>
                <c:pt idx="1">
                  <c:v>108</c:v>
                </c:pt>
                <c:pt idx="2">
                  <c:v>46</c:v>
                </c:pt>
                <c:pt idx="3">
                  <c:v>46</c:v>
                </c:pt>
                <c:pt idx="4">
                  <c:v>42</c:v>
                </c:pt>
                <c:pt idx="5">
                  <c:v>27</c:v>
                </c:pt>
                <c:pt idx="6">
                  <c:v>22</c:v>
                </c:pt>
                <c:pt idx="7">
                  <c:v>12</c:v>
                </c:pt>
                <c:pt idx="8">
                  <c:v>9</c:v>
                </c:pt>
                <c:pt idx="9">
                  <c:v>9</c:v>
                </c:pt>
                <c:pt idx="10">
                  <c:v>8</c:v>
                </c:pt>
                <c:pt idx="11">
                  <c:v>2</c:v>
                </c:pt>
              </c:numCache>
            </c:numRef>
          </c:val>
          <c:shape val="box"/>
        </c:ser>
        <c:shape val="box"/>
        <c:axId val="7695396"/>
        <c:axId val="2149701"/>
      </c:bar3DChart>
      <c:catAx>
        <c:axId val="76953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149701"/>
        <c:crosses val="autoZero"/>
        <c:auto val="1"/>
        <c:lblOffset val="100"/>
        <c:tickLblSkip val="1"/>
        <c:noMultiLvlLbl val="0"/>
      </c:catAx>
      <c:valAx>
        <c:axId val="21497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1" u="none" baseline="0">
                <a:latin typeface="Arial"/>
                <a:ea typeface="Arial"/>
                <a:cs typeface="Arial"/>
              </a:defRPr>
            </a:pPr>
          </a:p>
        </c:txPr>
        <c:crossAx val="7695396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50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2700000" scaled="1"/>
    </a:gra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CGL Claim Count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Claim Count</c:v>
          </c:tx>
          <c:spPr>
            <a:pattFill prst="pct90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pct5">
                <a:fgClr>
                  <a:srgbClr val="FFFFFF"/>
                </a:fgClr>
                <a:bgClr>
                  <a:srgbClr val="9999FF"/>
                </a:bgClr>
              </a:pattFill>
            </c:spPr>
          </c:dPt>
          <c:dPt>
            <c:idx val="5"/>
            <c:invertIfNegative val="0"/>
            <c:spPr>
              <a:pattFill prst="pct90">
                <a:fgClr>
                  <a:srgbClr val="FFFF00"/>
                </a:fgClr>
                <a:bgClr>
                  <a:srgbClr val="FFFFFF"/>
                </a:bgClr>
              </a:pattFill>
            </c:spPr>
          </c:dPt>
          <c:dPt>
            <c:idx val="10"/>
            <c:invertIfNegative val="0"/>
            <c:spPr>
              <a:pattFill prst="pct5">
                <a:fgClr>
                  <a:srgbClr val="FFFFFF"/>
                </a:fgClr>
                <a:bgClr>
                  <a:srgbClr val="9999FF"/>
                </a:bgClr>
              </a:pattFill>
            </c:spPr>
          </c:dPt>
          <c:cat>
            <c:strRef>
              <c:f>Graphs!$D$103:$D$114</c:f>
              <c:strCache>
                <c:ptCount val="12"/>
                <c:pt idx="0">
                  <c:v>MSU</c:v>
                </c:pt>
                <c:pt idx="1">
                  <c:v>EMU</c:v>
                </c:pt>
                <c:pt idx="2">
                  <c:v>CMU</c:v>
                </c:pt>
                <c:pt idx="3">
                  <c:v>NMU</c:v>
                </c:pt>
                <c:pt idx="4">
                  <c:v>WSU</c:v>
                </c:pt>
                <c:pt idx="5">
                  <c:v>OU</c:v>
                </c:pt>
                <c:pt idx="6">
                  <c:v>WMU</c:v>
                </c:pt>
                <c:pt idx="7">
                  <c:v>FSU</c:v>
                </c:pt>
                <c:pt idx="8">
                  <c:v>MTU</c:v>
                </c:pt>
                <c:pt idx="9">
                  <c:v>SVSU</c:v>
                </c:pt>
                <c:pt idx="10">
                  <c:v>LSSU</c:v>
                </c:pt>
                <c:pt idx="11">
                  <c:v>GVSU</c:v>
                </c:pt>
              </c:strCache>
            </c:strRef>
          </c:cat>
          <c:val>
            <c:numRef>
              <c:f>Graphs!$F$103:$F$114</c:f>
              <c:numCache>
                <c:ptCount val="12"/>
                <c:pt idx="0">
                  <c:v>615</c:v>
                </c:pt>
                <c:pt idx="1">
                  <c:v>316</c:v>
                </c:pt>
                <c:pt idx="2">
                  <c:v>261</c:v>
                </c:pt>
                <c:pt idx="3">
                  <c:v>174</c:v>
                </c:pt>
                <c:pt idx="4">
                  <c:v>140</c:v>
                </c:pt>
                <c:pt idx="5">
                  <c:v>106</c:v>
                </c:pt>
                <c:pt idx="6">
                  <c:v>102</c:v>
                </c:pt>
                <c:pt idx="7">
                  <c:v>99</c:v>
                </c:pt>
                <c:pt idx="8">
                  <c:v>90</c:v>
                </c:pt>
                <c:pt idx="9">
                  <c:v>33</c:v>
                </c:pt>
                <c:pt idx="10">
                  <c:v>28</c:v>
                </c:pt>
                <c:pt idx="11">
                  <c:v>26</c:v>
                </c:pt>
              </c:numCache>
            </c:numRef>
          </c:val>
          <c:shape val="box"/>
        </c:ser>
        <c:shape val="box"/>
        <c:axId val="19347310"/>
        <c:axId val="39908063"/>
      </c:bar3DChart>
      <c:catAx>
        <c:axId val="19347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9908063"/>
        <c:crosses val="autoZero"/>
        <c:auto val="1"/>
        <c:lblOffset val="100"/>
        <c:tickLblSkip val="1"/>
        <c:noMultiLvlLbl val="0"/>
      </c:catAx>
      <c:valAx>
        <c:axId val="399080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1" u="none" baseline="0">
                <a:latin typeface="Arial"/>
                <a:ea typeface="Arial"/>
                <a:cs typeface="Arial"/>
              </a:defRPr>
            </a:pPr>
          </a:p>
        </c:txPr>
        <c:crossAx val="19347310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675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2700000" scaled="1"/>
    </a:gradFill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0</xdr:rowOff>
    </xdr:from>
    <xdr:to>
      <xdr:col>4</xdr:col>
      <xdr:colOff>0</xdr:colOff>
      <xdr:row>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171575" y="809625"/>
          <a:ext cx="1628775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7</xdr:col>
      <xdr:colOff>0</xdr:colOff>
      <xdr:row>9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981325" y="809625"/>
          <a:ext cx="1428750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10</xdr:col>
      <xdr:colOff>0</xdr:colOff>
      <xdr:row>9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591050" y="809625"/>
          <a:ext cx="1495425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13</xdr:col>
      <xdr:colOff>0</xdr:colOff>
      <xdr:row>9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267450" y="809625"/>
          <a:ext cx="1562100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1</xdr:col>
      <xdr:colOff>0</xdr:colOff>
      <xdr:row>9</xdr:row>
      <xdr:rowOff>0</xdr:rowOff>
    </xdr:to>
    <xdr:sp>
      <xdr:nvSpPr>
        <xdr:cNvPr id="5" name="Rectangle 5"/>
        <xdr:cNvSpPr>
          <a:spLocks/>
        </xdr:cNvSpPr>
      </xdr:nvSpPr>
      <xdr:spPr>
        <a:xfrm>
          <a:off x="0" y="809625"/>
          <a:ext cx="990600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</xdr:row>
      <xdr:rowOff>0</xdr:rowOff>
    </xdr:from>
    <xdr:to>
      <xdr:col>15</xdr:col>
      <xdr:colOff>0</xdr:colOff>
      <xdr:row>9</xdr:row>
      <xdr:rowOff>0</xdr:rowOff>
    </xdr:to>
    <xdr:sp>
      <xdr:nvSpPr>
        <xdr:cNvPr id="6" name="Rectangle 6"/>
        <xdr:cNvSpPr>
          <a:spLocks/>
        </xdr:cNvSpPr>
      </xdr:nvSpPr>
      <xdr:spPr>
        <a:xfrm>
          <a:off x="8039100" y="809625"/>
          <a:ext cx="1009650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0</xdr:rowOff>
    </xdr:from>
    <xdr:to>
      <xdr:col>17</xdr:col>
      <xdr:colOff>0</xdr:colOff>
      <xdr:row>9</xdr:row>
      <xdr:rowOff>0</xdr:rowOff>
    </xdr:to>
    <xdr:sp>
      <xdr:nvSpPr>
        <xdr:cNvPr id="7" name="Rectangle 7"/>
        <xdr:cNvSpPr>
          <a:spLocks/>
        </xdr:cNvSpPr>
      </xdr:nvSpPr>
      <xdr:spPr>
        <a:xfrm>
          <a:off x="9258300" y="809625"/>
          <a:ext cx="885825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18</xdr:col>
      <xdr:colOff>0</xdr:colOff>
      <xdr:row>9</xdr:row>
      <xdr:rowOff>0</xdr:rowOff>
    </xdr:to>
    <xdr:sp>
      <xdr:nvSpPr>
        <xdr:cNvPr id="8" name="Rectangle 8"/>
        <xdr:cNvSpPr>
          <a:spLocks/>
        </xdr:cNvSpPr>
      </xdr:nvSpPr>
      <xdr:spPr>
        <a:xfrm>
          <a:off x="10144125" y="809625"/>
          <a:ext cx="581025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</xdr:col>
      <xdr:colOff>0</xdr:colOff>
      <xdr:row>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647700"/>
          <a:ext cx="876300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8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057275" y="647700"/>
          <a:ext cx="914400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5</xdr:col>
      <xdr:colOff>0</xdr:colOff>
      <xdr:row>8</xdr:row>
      <xdr:rowOff>0</xdr:rowOff>
    </xdr:to>
    <xdr:sp>
      <xdr:nvSpPr>
        <xdr:cNvPr id="3" name="Rectangle 3"/>
        <xdr:cNvSpPr>
          <a:spLocks/>
        </xdr:cNvSpPr>
      </xdr:nvSpPr>
      <xdr:spPr>
        <a:xfrm>
          <a:off x="2152650" y="647700"/>
          <a:ext cx="1209675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7</xdr:col>
      <xdr:colOff>0</xdr:colOff>
      <xdr:row>8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543300" y="647700"/>
          <a:ext cx="914400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9</xdr:col>
      <xdr:colOff>0</xdr:colOff>
      <xdr:row>8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638675" y="647700"/>
          <a:ext cx="914400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6</xdr:col>
      <xdr:colOff>0</xdr:colOff>
      <xdr:row>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133725" y="485775"/>
          <a:ext cx="1628775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9</xdr:col>
      <xdr:colOff>0</xdr:colOff>
      <xdr:row>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048250" y="485775"/>
          <a:ext cx="169545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12</xdr:col>
      <xdr:colOff>0</xdr:colOff>
      <xdr:row>5</xdr:row>
      <xdr:rowOff>0</xdr:rowOff>
    </xdr:to>
    <xdr:sp>
      <xdr:nvSpPr>
        <xdr:cNvPr id="3" name="Rectangle 3"/>
        <xdr:cNvSpPr>
          <a:spLocks/>
        </xdr:cNvSpPr>
      </xdr:nvSpPr>
      <xdr:spPr>
        <a:xfrm>
          <a:off x="6953250" y="485775"/>
          <a:ext cx="1609725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15</xdr:col>
      <xdr:colOff>0</xdr:colOff>
      <xdr:row>5</xdr:row>
      <xdr:rowOff>0</xdr:rowOff>
    </xdr:to>
    <xdr:sp>
      <xdr:nvSpPr>
        <xdr:cNvPr id="4" name="Rectangle 4"/>
        <xdr:cNvSpPr>
          <a:spLocks/>
        </xdr:cNvSpPr>
      </xdr:nvSpPr>
      <xdr:spPr>
        <a:xfrm>
          <a:off x="8772525" y="485775"/>
          <a:ext cx="161925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4</xdr:col>
      <xdr:colOff>0</xdr:colOff>
      <xdr:row>5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247775" y="485775"/>
          <a:ext cx="188595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29</xdr:row>
      <xdr:rowOff>19050</xdr:rowOff>
    </xdr:from>
    <xdr:to>
      <xdr:col>18</xdr:col>
      <xdr:colOff>571500</xdr:colOff>
      <xdr:row>48</xdr:row>
      <xdr:rowOff>152400</xdr:rowOff>
    </xdr:to>
    <xdr:graphicFrame>
      <xdr:nvGraphicFramePr>
        <xdr:cNvPr id="6" name="Chart 8"/>
        <xdr:cNvGraphicFramePr/>
      </xdr:nvGraphicFramePr>
      <xdr:xfrm>
        <a:off x="5029200" y="4772025"/>
        <a:ext cx="744855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50</xdr:row>
      <xdr:rowOff>95250</xdr:rowOff>
    </xdr:from>
    <xdr:to>
      <xdr:col>18</xdr:col>
      <xdr:colOff>561975</xdr:colOff>
      <xdr:row>72</xdr:row>
      <xdr:rowOff>57150</xdr:rowOff>
    </xdr:to>
    <xdr:graphicFrame>
      <xdr:nvGraphicFramePr>
        <xdr:cNvPr id="7" name="Chart 9"/>
        <xdr:cNvGraphicFramePr/>
      </xdr:nvGraphicFramePr>
      <xdr:xfrm>
        <a:off x="5067300" y="8248650"/>
        <a:ext cx="740092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74</xdr:row>
      <xdr:rowOff>104775</xdr:rowOff>
    </xdr:from>
    <xdr:to>
      <xdr:col>18</xdr:col>
      <xdr:colOff>523875</xdr:colOff>
      <xdr:row>96</xdr:row>
      <xdr:rowOff>0</xdr:rowOff>
    </xdr:to>
    <xdr:graphicFrame>
      <xdr:nvGraphicFramePr>
        <xdr:cNvPr id="8" name="Chart 10"/>
        <xdr:cNvGraphicFramePr/>
      </xdr:nvGraphicFramePr>
      <xdr:xfrm>
        <a:off x="5048250" y="12144375"/>
        <a:ext cx="7381875" cy="3457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98</xdr:row>
      <xdr:rowOff>0</xdr:rowOff>
    </xdr:from>
    <xdr:to>
      <xdr:col>18</xdr:col>
      <xdr:colOff>523875</xdr:colOff>
      <xdr:row>116</xdr:row>
      <xdr:rowOff>152400</xdr:rowOff>
    </xdr:to>
    <xdr:graphicFrame>
      <xdr:nvGraphicFramePr>
        <xdr:cNvPr id="9" name="Chart 11"/>
        <xdr:cNvGraphicFramePr/>
      </xdr:nvGraphicFramePr>
      <xdr:xfrm>
        <a:off x="5048250" y="15925800"/>
        <a:ext cx="7381875" cy="3067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0</xdr:colOff>
      <xdr:row>99</xdr:row>
      <xdr:rowOff>0</xdr:rowOff>
    </xdr:from>
    <xdr:to>
      <xdr:col>6</xdr:col>
      <xdr:colOff>0</xdr:colOff>
      <xdr:row>116</xdr:row>
      <xdr:rowOff>0</xdr:rowOff>
    </xdr:to>
    <xdr:sp>
      <xdr:nvSpPr>
        <xdr:cNvPr id="10" name="Rectangle 12"/>
        <xdr:cNvSpPr>
          <a:spLocks/>
        </xdr:cNvSpPr>
      </xdr:nvSpPr>
      <xdr:spPr>
        <a:xfrm>
          <a:off x="1247775" y="16087725"/>
          <a:ext cx="3514725" cy="2752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6</xdr:col>
      <xdr:colOff>0</xdr:colOff>
      <xdr:row>71</xdr:row>
      <xdr:rowOff>0</xdr:rowOff>
    </xdr:to>
    <xdr:sp>
      <xdr:nvSpPr>
        <xdr:cNvPr id="11" name="Rectangle 13"/>
        <xdr:cNvSpPr>
          <a:spLocks/>
        </xdr:cNvSpPr>
      </xdr:nvSpPr>
      <xdr:spPr>
        <a:xfrm>
          <a:off x="1247775" y="8477250"/>
          <a:ext cx="3514725" cy="3076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76</xdr:row>
      <xdr:rowOff>0</xdr:rowOff>
    </xdr:from>
    <xdr:to>
      <xdr:col>6</xdr:col>
      <xdr:colOff>0</xdr:colOff>
      <xdr:row>93</xdr:row>
      <xdr:rowOff>0</xdr:rowOff>
    </xdr:to>
    <xdr:sp>
      <xdr:nvSpPr>
        <xdr:cNvPr id="12" name="Rectangle 14"/>
        <xdr:cNvSpPr>
          <a:spLocks/>
        </xdr:cNvSpPr>
      </xdr:nvSpPr>
      <xdr:spPr>
        <a:xfrm>
          <a:off x="1247775" y="12363450"/>
          <a:ext cx="3514725" cy="2752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0</xdr:rowOff>
    </xdr:from>
    <xdr:to>
      <xdr:col>6</xdr:col>
      <xdr:colOff>0</xdr:colOff>
      <xdr:row>49</xdr:row>
      <xdr:rowOff>0</xdr:rowOff>
    </xdr:to>
    <xdr:sp>
      <xdr:nvSpPr>
        <xdr:cNvPr id="13" name="Rectangle 15"/>
        <xdr:cNvSpPr>
          <a:spLocks/>
        </xdr:cNvSpPr>
      </xdr:nvSpPr>
      <xdr:spPr>
        <a:xfrm>
          <a:off x="1247775" y="5076825"/>
          <a:ext cx="3514725" cy="2914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15</xdr:col>
      <xdr:colOff>0</xdr:colOff>
      <xdr:row>27</xdr:row>
      <xdr:rowOff>0</xdr:rowOff>
    </xdr:to>
    <xdr:sp>
      <xdr:nvSpPr>
        <xdr:cNvPr id="14" name="Rectangle 18"/>
        <xdr:cNvSpPr>
          <a:spLocks/>
        </xdr:cNvSpPr>
      </xdr:nvSpPr>
      <xdr:spPr>
        <a:xfrm>
          <a:off x="1247775" y="3619500"/>
          <a:ext cx="9144000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9</xdr:col>
      <xdr:colOff>0</xdr:colOff>
      <xdr:row>5</xdr:row>
      <xdr:rowOff>0</xdr:rowOff>
    </xdr:to>
    <xdr:sp>
      <xdr:nvSpPr>
        <xdr:cNvPr id="15" name="Rectangle 22"/>
        <xdr:cNvSpPr>
          <a:spLocks/>
        </xdr:cNvSpPr>
      </xdr:nvSpPr>
      <xdr:spPr>
        <a:xfrm>
          <a:off x="5048250" y="485775"/>
          <a:ext cx="169545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12</xdr:col>
      <xdr:colOff>0</xdr:colOff>
      <xdr:row>5</xdr:row>
      <xdr:rowOff>0</xdr:rowOff>
    </xdr:to>
    <xdr:sp>
      <xdr:nvSpPr>
        <xdr:cNvPr id="16" name="Rectangle 23"/>
        <xdr:cNvSpPr>
          <a:spLocks/>
        </xdr:cNvSpPr>
      </xdr:nvSpPr>
      <xdr:spPr>
        <a:xfrm>
          <a:off x="6953250" y="485775"/>
          <a:ext cx="1609725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12</xdr:col>
      <xdr:colOff>0</xdr:colOff>
      <xdr:row>5</xdr:row>
      <xdr:rowOff>0</xdr:rowOff>
    </xdr:to>
    <xdr:sp>
      <xdr:nvSpPr>
        <xdr:cNvPr id="17" name="Rectangle 24"/>
        <xdr:cNvSpPr>
          <a:spLocks/>
        </xdr:cNvSpPr>
      </xdr:nvSpPr>
      <xdr:spPr>
        <a:xfrm>
          <a:off x="6953250" y="485775"/>
          <a:ext cx="1609725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15</xdr:col>
      <xdr:colOff>0</xdr:colOff>
      <xdr:row>5</xdr:row>
      <xdr:rowOff>0</xdr:rowOff>
    </xdr:to>
    <xdr:sp>
      <xdr:nvSpPr>
        <xdr:cNvPr id="18" name="Rectangle 25"/>
        <xdr:cNvSpPr>
          <a:spLocks/>
        </xdr:cNvSpPr>
      </xdr:nvSpPr>
      <xdr:spPr>
        <a:xfrm>
          <a:off x="8772525" y="485775"/>
          <a:ext cx="161925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15</xdr:col>
      <xdr:colOff>0</xdr:colOff>
      <xdr:row>5</xdr:row>
      <xdr:rowOff>0</xdr:rowOff>
    </xdr:to>
    <xdr:sp>
      <xdr:nvSpPr>
        <xdr:cNvPr id="19" name="Rectangle 26"/>
        <xdr:cNvSpPr>
          <a:spLocks/>
        </xdr:cNvSpPr>
      </xdr:nvSpPr>
      <xdr:spPr>
        <a:xfrm>
          <a:off x="8772525" y="485775"/>
          <a:ext cx="161925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0" name="Rectangle 27"/>
        <xdr:cNvSpPr>
          <a:spLocks/>
        </xdr:cNvSpPr>
      </xdr:nvSpPr>
      <xdr:spPr>
        <a:xfrm>
          <a:off x="228600" y="485775"/>
          <a:ext cx="809625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0</xdr:rowOff>
    </xdr:from>
    <xdr:to>
      <xdr:col>4</xdr:col>
      <xdr:colOff>0</xdr:colOff>
      <xdr:row>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171575" y="809625"/>
          <a:ext cx="1628775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7</xdr:col>
      <xdr:colOff>0</xdr:colOff>
      <xdr:row>9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981325" y="809625"/>
          <a:ext cx="1428750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10</xdr:col>
      <xdr:colOff>0</xdr:colOff>
      <xdr:row>9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591050" y="809625"/>
          <a:ext cx="1495425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13</xdr:col>
      <xdr:colOff>0</xdr:colOff>
      <xdr:row>9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267450" y="809625"/>
          <a:ext cx="1562100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1</xdr:col>
      <xdr:colOff>0</xdr:colOff>
      <xdr:row>9</xdr:row>
      <xdr:rowOff>0</xdr:rowOff>
    </xdr:to>
    <xdr:sp>
      <xdr:nvSpPr>
        <xdr:cNvPr id="5" name="Rectangle 5"/>
        <xdr:cNvSpPr>
          <a:spLocks/>
        </xdr:cNvSpPr>
      </xdr:nvSpPr>
      <xdr:spPr>
        <a:xfrm>
          <a:off x="0" y="809625"/>
          <a:ext cx="990600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</xdr:row>
      <xdr:rowOff>0</xdr:rowOff>
    </xdr:from>
    <xdr:to>
      <xdr:col>15</xdr:col>
      <xdr:colOff>0</xdr:colOff>
      <xdr:row>9</xdr:row>
      <xdr:rowOff>0</xdr:rowOff>
    </xdr:to>
    <xdr:sp>
      <xdr:nvSpPr>
        <xdr:cNvPr id="6" name="Rectangle 6"/>
        <xdr:cNvSpPr>
          <a:spLocks/>
        </xdr:cNvSpPr>
      </xdr:nvSpPr>
      <xdr:spPr>
        <a:xfrm>
          <a:off x="8039100" y="809625"/>
          <a:ext cx="1009650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0</xdr:rowOff>
    </xdr:from>
    <xdr:to>
      <xdr:col>17</xdr:col>
      <xdr:colOff>0</xdr:colOff>
      <xdr:row>9</xdr:row>
      <xdr:rowOff>0</xdr:rowOff>
    </xdr:to>
    <xdr:sp>
      <xdr:nvSpPr>
        <xdr:cNvPr id="7" name="Rectangle 7"/>
        <xdr:cNvSpPr>
          <a:spLocks/>
        </xdr:cNvSpPr>
      </xdr:nvSpPr>
      <xdr:spPr>
        <a:xfrm>
          <a:off x="9258300" y="809625"/>
          <a:ext cx="885825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18</xdr:col>
      <xdr:colOff>0</xdr:colOff>
      <xdr:row>9</xdr:row>
      <xdr:rowOff>0</xdr:rowOff>
    </xdr:to>
    <xdr:sp>
      <xdr:nvSpPr>
        <xdr:cNvPr id="8" name="Rectangle 8"/>
        <xdr:cNvSpPr>
          <a:spLocks/>
        </xdr:cNvSpPr>
      </xdr:nvSpPr>
      <xdr:spPr>
        <a:xfrm>
          <a:off x="10144125" y="809625"/>
          <a:ext cx="581025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workbookViewId="0" topLeftCell="A1">
      <selection activeCell="A28" sqref="A28"/>
    </sheetView>
  </sheetViews>
  <sheetFormatPr defaultColWidth="8.7109375" defaultRowHeight="12.75"/>
  <cols>
    <col min="1" max="1" width="14.8515625" style="0" customWidth="1"/>
    <col min="2" max="2" width="2.7109375" style="0" customWidth="1"/>
    <col min="3" max="3" width="13.7109375" style="1" customWidth="1"/>
    <col min="4" max="4" width="10.7109375" style="1" customWidth="1"/>
    <col min="5" max="5" width="2.7109375" style="1" customWidth="1"/>
    <col min="6" max="6" width="11.7109375" style="1" customWidth="1"/>
    <col min="7" max="7" width="9.7109375" style="1" customWidth="1"/>
    <col min="8" max="8" width="2.7109375" style="1" customWidth="1"/>
    <col min="9" max="9" width="13.7109375" style="1" customWidth="1"/>
    <col min="10" max="10" width="8.7109375" style="2" customWidth="1"/>
    <col min="11" max="11" width="2.7109375" style="1" customWidth="1"/>
    <col min="12" max="12" width="13.7109375" style="1" customWidth="1"/>
    <col min="13" max="13" width="9.7109375" style="1" customWidth="1"/>
    <col min="14" max="14" width="3.140625" style="1" customWidth="1"/>
    <col min="15" max="15" width="15.140625" style="77" bestFit="1" customWidth="1"/>
    <col min="16" max="16" width="3.140625" style="0" customWidth="1"/>
    <col min="17" max="17" width="13.28125" style="0" bestFit="1" customWidth="1"/>
  </cols>
  <sheetData>
    <row r="1" spans="1:13" ht="12.75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2.75">
      <c r="A2" s="7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2.75">
      <c r="A3" s="107" t="s">
        <v>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3" ht="12.75">
      <c r="A4" s="109" t="s">
        <v>37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</row>
    <row r="6" spans="1:18" s="5" customFormat="1" ht="12.75">
      <c r="A6" s="5" t="s">
        <v>2</v>
      </c>
      <c r="C6" s="108" t="s">
        <v>15</v>
      </c>
      <c r="D6" s="108"/>
      <c r="E6" s="3"/>
      <c r="F6" s="108" t="s">
        <v>4</v>
      </c>
      <c r="G6" s="108"/>
      <c r="H6" s="3"/>
      <c r="I6" s="108" t="s">
        <v>5</v>
      </c>
      <c r="J6" s="108"/>
      <c r="K6" s="3"/>
      <c r="L6" s="108" t="s">
        <v>16</v>
      </c>
      <c r="M6" s="108"/>
      <c r="N6" s="3"/>
      <c r="O6" s="78" t="s">
        <v>78</v>
      </c>
      <c r="Q6" s="5" t="s">
        <v>34</v>
      </c>
      <c r="R6" s="5" t="s">
        <v>79</v>
      </c>
    </row>
    <row r="7" spans="1:18" s="5" customFormat="1" ht="12.75">
      <c r="A7" s="5" t="s">
        <v>7</v>
      </c>
      <c r="C7" s="3" t="s">
        <v>11</v>
      </c>
      <c r="D7" s="3"/>
      <c r="E7" s="3"/>
      <c r="F7" s="108" t="s">
        <v>9</v>
      </c>
      <c r="G7" s="108"/>
      <c r="H7" s="3"/>
      <c r="I7" s="108" t="s">
        <v>10</v>
      </c>
      <c r="J7" s="108"/>
      <c r="K7" s="3"/>
      <c r="L7" s="3" t="s">
        <v>11</v>
      </c>
      <c r="M7" s="3"/>
      <c r="N7" s="3"/>
      <c r="O7" s="78" t="s">
        <v>82</v>
      </c>
      <c r="Q7" s="5" t="s">
        <v>79</v>
      </c>
      <c r="R7" s="5" t="s">
        <v>80</v>
      </c>
    </row>
    <row r="8" spans="3:17" s="5" customFormat="1" ht="12.75">
      <c r="C8" s="3"/>
      <c r="D8" s="3"/>
      <c r="E8" s="3"/>
      <c r="F8" s="3" t="s">
        <v>11</v>
      </c>
      <c r="G8" s="3"/>
      <c r="H8" s="3"/>
      <c r="I8" s="3" t="s">
        <v>11</v>
      </c>
      <c r="J8" s="3"/>
      <c r="K8" s="3"/>
      <c r="L8" s="3"/>
      <c r="M8" s="3"/>
      <c r="N8" s="3"/>
      <c r="O8" s="78" t="s">
        <v>12</v>
      </c>
      <c r="Q8" s="5" t="s">
        <v>12</v>
      </c>
    </row>
    <row r="9" spans="3:17" s="5" customFormat="1" ht="12.75">
      <c r="C9" s="3" t="s">
        <v>88</v>
      </c>
      <c r="D9" s="3" t="s">
        <v>13</v>
      </c>
      <c r="E9" s="3"/>
      <c r="F9" s="3" t="s">
        <v>88</v>
      </c>
      <c r="G9" s="3" t="s">
        <v>13</v>
      </c>
      <c r="H9" s="3"/>
      <c r="I9" s="3" t="s">
        <v>87</v>
      </c>
      <c r="J9" s="3" t="s">
        <v>13</v>
      </c>
      <c r="K9" s="3"/>
      <c r="L9" s="3" t="s">
        <v>88</v>
      </c>
      <c r="M9" s="3" t="s">
        <v>13</v>
      </c>
      <c r="N9" s="3"/>
      <c r="O9" s="82" t="s">
        <v>83</v>
      </c>
      <c r="Q9" s="82" t="s">
        <v>81</v>
      </c>
    </row>
    <row r="10" spans="3:15" s="5" customFormat="1" ht="12.75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78"/>
    </row>
    <row r="11" spans="1:17" s="5" customFormat="1" ht="12.75">
      <c r="A11" s="4">
        <v>1987</v>
      </c>
      <c r="B11" s="4"/>
      <c r="C11" s="9">
        <v>0</v>
      </c>
      <c r="D11" s="9">
        <v>0</v>
      </c>
      <c r="E11" s="9"/>
      <c r="F11" s="9">
        <v>0</v>
      </c>
      <c r="G11" s="9">
        <v>0</v>
      </c>
      <c r="H11" s="9"/>
      <c r="I11" s="9">
        <v>0</v>
      </c>
      <c r="J11" s="10">
        <v>1</v>
      </c>
      <c r="K11" s="9"/>
      <c r="L11" s="10">
        <v>25557.01</v>
      </c>
      <c r="M11" s="10">
        <v>5</v>
      </c>
      <c r="N11" s="9"/>
      <c r="O11" s="80">
        <v>0</v>
      </c>
      <c r="P11" s="5" t="s">
        <v>11</v>
      </c>
      <c r="Q11" s="14">
        <f>+C11++I11+L11</f>
        <v>25557.01</v>
      </c>
    </row>
    <row r="12" spans="1:17" s="5" customFormat="1" ht="12.75">
      <c r="A12" s="4">
        <v>1988</v>
      </c>
      <c r="B12" s="4"/>
      <c r="C12" s="9">
        <v>0</v>
      </c>
      <c r="D12" s="9">
        <v>0</v>
      </c>
      <c r="E12" s="9"/>
      <c r="F12" s="9">
        <v>0</v>
      </c>
      <c r="G12" s="9">
        <v>0</v>
      </c>
      <c r="H12" s="9"/>
      <c r="I12" s="9">
        <v>0</v>
      </c>
      <c r="J12" s="10">
        <v>0</v>
      </c>
      <c r="K12" s="9"/>
      <c r="L12" s="10">
        <v>9539.12</v>
      </c>
      <c r="M12" s="10">
        <v>10</v>
      </c>
      <c r="N12" s="9"/>
      <c r="O12" s="80">
        <v>0</v>
      </c>
      <c r="P12" s="5" t="s">
        <v>11</v>
      </c>
      <c r="Q12" s="14">
        <f aca="true" t="shared" si="0" ref="Q12:Q25">+C12++I12+L12</f>
        <v>9539.12</v>
      </c>
    </row>
    <row r="13" spans="1:18" s="5" customFormat="1" ht="12.75">
      <c r="A13" s="4">
        <v>1989</v>
      </c>
      <c r="B13" s="4"/>
      <c r="C13" s="9">
        <v>0</v>
      </c>
      <c r="D13" s="9">
        <v>0</v>
      </c>
      <c r="E13" s="9"/>
      <c r="F13" s="9">
        <v>0</v>
      </c>
      <c r="G13" s="9">
        <v>0</v>
      </c>
      <c r="H13" s="9"/>
      <c r="I13" s="9">
        <v>0</v>
      </c>
      <c r="J13" s="10">
        <v>0</v>
      </c>
      <c r="K13" s="9"/>
      <c r="L13" s="10">
        <v>49932.76</v>
      </c>
      <c r="M13" s="10">
        <v>7</v>
      </c>
      <c r="N13" s="9"/>
      <c r="O13" s="79">
        <f>+Premiums!V32-Premiums!V15-Premiums!V16-Premiums!V17</f>
        <v>412543</v>
      </c>
      <c r="P13" s="79" t="s">
        <v>11</v>
      </c>
      <c r="Q13" s="14">
        <f t="shared" si="0"/>
        <v>49932.76</v>
      </c>
      <c r="R13" s="3">
        <f>+O13/Q13</f>
        <v>8.261970698194933</v>
      </c>
    </row>
    <row r="14" spans="1:18" ht="12.75">
      <c r="A14" s="4">
        <v>1990</v>
      </c>
      <c r="C14" s="11">
        <v>0</v>
      </c>
      <c r="D14" s="11">
        <v>0</v>
      </c>
      <c r="E14" s="11"/>
      <c r="F14" s="11">
        <v>0</v>
      </c>
      <c r="G14" s="11">
        <v>0</v>
      </c>
      <c r="H14" s="11"/>
      <c r="I14" s="11">
        <v>92896.79</v>
      </c>
      <c r="J14" s="13">
        <v>2</v>
      </c>
      <c r="K14" s="11"/>
      <c r="L14" s="11">
        <v>18118.9</v>
      </c>
      <c r="M14" s="11">
        <v>9</v>
      </c>
      <c r="N14" s="11"/>
      <c r="O14" s="79">
        <f>+Premiums!T32-Premiums!T15-Premiums!T16-Premiums!T17</f>
        <v>460488</v>
      </c>
      <c r="Q14" s="14">
        <f t="shared" si="0"/>
        <v>111015.69</v>
      </c>
      <c r="R14" s="3">
        <f aca="true" t="shared" si="1" ref="R14:R27">+O14/Q14</f>
        <v>4.147954221605973</v>
      </c>
    </row>
    <row r="15" spans="1:18" ht="12.75">
      <c r="A15" s="4">
        <v>1991</v>
      </c>
      <c r="C15" s="11">
        <v>19361.98</v>
      </c>
      <c r="D15" s="11">
        <v>3</v>
      </c>
      <c r="E15" s="11"/>
      <c r="F15" s="11">
        <v>0</v>
      </c>
      <c r="G15" s="11">
        <v>0</v>
      </c>
      <c r="H15" s="11"/>
      <c r="I15" s="11">
        <v>0</v>
      </c>
      <c r="J15" s="13">
        <v>0</v>
      </c>
      <c r="K15" s="11"/>
      <c r="L15" s="11">
        <v>1659.16</v>
      </c>
      <c r="M15" s="11">
        <v>10</v>
      </c>
      <c r="N15" s="11"/>
      <c r="O15" s="79">
        <f>+Premiums!R32-Premiums!R15-Premiums!R16-Premiums!R17</f>
        <v>395710</v>
      </c>
      <c r="Q15" s="14">
        <f t="shared" si="0"/>
        <v>21021.14</v>
      </c>
      <c r="R15" s="3">
        <f t="shared" si="1"/>
        <v>18.82438345398965</v>
      </c>
    </row>
    <row r="16" spans="1:18" ht="12.75">
      <c r="A16" s="4">
        <v>1992</v>
      </c>
      <c r="C16" s="11">
        <v>400</v>
      </c>
      <c r="D16" s="11">
        <v>1</v>
      </c>
      <c r="E16" s="11"/>
      <c r="F16" s="11">
        <v>2157.4</v>
      </c>
      <c r="G16" s="11">
        <v>1</v>
      </c>
      <c r="H16" s="11"/>
      <c r="I16" s="11">
        <v>233560.55</v>
      </c>
      <c r="J16" s="13">
        <v>2</v>
      </c>
      <c r="K16" s="11"/>
      <c r="L16" s="11">
        <v>22990.29</v>
      </c>
      <c r="M16" s="11">
        <v>16</v>
      </c>
      <c r="N16" s="11"/>
      <c r="O16" s="79">
        <f>+Premiums!Q32-Premiums!Q15-Premiums!Q16-Premiums!Q17</f>
        <v>390466</v>
      </c>
      <c r="Q16" s="14">
        <f t="shared" si="0"/>
        <v>256950.84</v>
      </c>
      <c r="R16" s="3">
        <f t="shared" si="1"/>
        <v>1.519613635043964</v>
      </c>
    </row>
    <row r="17" spans="1:18" ht="12.75">
      <c r="A17" s="4">
        <v>1993</v>
      </c>
      <c r="C17" s="11">
        <v>1238.86</v>
      </c>
      <c r="D17" s="11">
        <v>4</v>
      </c>
      <c r="E17" s="11"/>
      <c r="F17" s="11">
        <v>0</v>
      </c>
      <c r="G17" s="11">
        <v>0</v>
      </c>
      <c r="H17" s="11"/>
      <c r="I17" s="11">
        <v>0</v>
      </c>
      <c r="J17" s="13">
        <v>1</v>
      </c>
      <c r="K17" s="11"/>
      <c r="L17" s="11">
        <v>75805.72</v>
      </c>
      <c r="M17" s="11">
        <v>12</v>
      </c>
      <c r="N17" s="11"/>
      <c r="O17" s="79">
        <f>+Premiums!P32-Premiums!P15-Premiums!P16-Premiums!P17</f>
        <v>364415</v>
      </c>
      <c r="Q17" s="14">
        <f t="shared" si="0"/>
        <v>77044.58</v>
      </c>
      <c r="R17" s="3">
        <f t="shared" si="1"/>
        <v>4.729923896009297</v>
      </c>
    </row>
    <row r="18" spans="1:18" ht="12.75">
      <c r="A18" s="4">
        <v>1994</v>
      </c>
      <c r="C18" s="11">
        <v>374.21</v>
      </c>
      <c r="D18" s="11">
        <v>1</v>
      </c>
      <c r="E18" s="11"/>
      <c r="F18" s="11">
        <v>0</v>
      </c>
      <c r="G18" s="11">
        <v>0</v>
      </c>
      <c r="H18" s="11"/>
      <c r="I18" s="11">
        <v>122065.51</v>
      </c>
      <c r="J18" s="13">
        <v>3</v>
      </c>
      <c r="K18" s="11"/>
      <c r="L18" s="11">
        <v>16625.18</v>
      </c>
      <c r="M18" s="11">
        <v>6</v>
      </c>
      <c r="N18" s="11"/>
      <c r="O18" s="79">
        <f>+Premiums!N32-Premiums!N15-Premiums!N16-Premiums!N17</f>
        <v>307021</v>
      </c>
      <c r="Q18" s="14">
        <f t="shared" si="0"/>
        <v>139064.9</v>
      </c>
      <c r="R18" s="3">
        <f t="shared" si="1"/>
        <v>2.207753358324063</v>
      </c>
    </row>
    <row r="19" spans="1:18" ht="12.75">
      <c r="A19" s="4">
        <v>1995</v>
      </c>
      <c r="C19" s="11">
        <v>5067.74</v>
      </c>
      <c r="D19" s="11">
        <v>5</v>
      </c>
      <c r="E19" s="11"/>
      <c r="F19" s="11">
        <v>0</v>
      </c>
      <c r="G19" s="11">
        <v>0</v>
      </c>
      <c r="H19" s="11"/>
      <c r="I19" s="11">
        <v>24555.99</v>
      </c>
      <c r="J19" s="13">
        <v>2</v>
      </c>
      <c r="K19" s="11"/>
      <c r="L19" s="11">
        <v>0</v>
      </c>
      <c r="M19" s="11">
        <v>3</v>
      </c>
      <c r="N19" s="11"/>
      <c r="O19" s="79">
        <f>+Premiums!L32-Premiums!L15-Premiums!L16-Premiums!L17</f>
        <v>295591</v>
      </c>
      <c r="Q19" s="14">
        <f t="shared" si="0"/>
        <v>29623.730000000003</v>
      </c>
      <c r="R19" s="3">
        <f t="shared" si="1"/>
        <v>9.978183030968752</v>
      </c>
    </row>
    <row r="20" spans="1:18" ht="12.75">
      <c r="A20" s="4">
        <v>1996</v>
      </c>
      <c r="C20" s="11">
        <v>0</v>
      </c>
      <c r="D20" s="11">
        <v>1</v>
      </c>
      <c r="E20" s="11"/>
      <c r="F20" s="11">
        <v>0</v>
      </c>
      <c r="G20" s="11">
        <v>0</v>
      </c>
      <c r="H20" s="11"/>
      <c r="I20" s="11">
        <v>14915.22</v>
      </c>
      <c r="J20" s="13">
        <v>2</v>
      </c>
      <c r="K20" s="11"/>
      <c r="L20" s="11">
        <v>24517.19</v>
      </c>
      <c r="M20" s="11">
        <v>7</v>
      </c>
      <c r="N20" s="11"/>
      <c r="O20" s="79">
        <f>+Premiums!J32-Premiums!J15-Premiums!J16-Premiums!J17</f>
        <v>348030</v>
      </c>
      <c r="Q20" s="14">
        <f t="shared" si="0"/>
        <v>39432.409999999996</v>
      </c>
      <c r="R20" s="3">
        <f t="shared" si="1"/>
        <v>8.825988571330031</v>
      </c>
    </row>
    <row r="21" spans="1:18" ht="12.75">
      <c r="A21" s="4">
        <v>1997</v>
      </c>
      <c r="C21" s="11">
        <v>7560.46</v>
      </c>
      <c r="D21" s="11">
        <v>4</v>
      </c>
      <c r="E21" s="11"/>
      <c r="F21" s="11">
        <v>942.55</v>
      </c>
      <c r="G21" s="11">
        <v>2</v>
      </c>
      <c r="H21" s="11"/>
      <c r="I21" s="11">
        <v>10486.42</v>
      </c>
      <c r="J21" s="13">
        <v>2</v>
      </c>
      <c r="K21" s="11"/>
      <c r="L21" s="11">
        <v>102652.02</v>
      </c>
      <c r="M21" s="11">
        <v>11</v>
      </c>
      <c r="N21" s="11"/>
      <c r="O21" s="79">
        <f>+Premiums!I32-Premiums!I15-Premiums!I16-Premiums!I17</f>
        <v>486320</v>
      </c>
      <c r="Q21" s="14">
        <f t="shared" si="0"/>
        <v>120698.90000000001</v>
      </c>
      <c r="R21" s="3">
        <f t="shared" si="1"/>
        <v>4.0291999347135725</v>
      </c>
    </row>
    <row r="22" spans="1:18" ht="12.75">
      <c r="A22" s="4">
        <v>1998</v>
      </c>
      <c r="C22" s="11">
        <v>750</v>
      </c>
      <c r="D22" s="11">
        <v>3</v>
      </c>
      <c r="E22" s="11"/>
      <c r="F22" s="11">
        <v>0</v>
      </c>
      <c r="G22" s="11">
        <v>0</v>
      </c>
      <c r="H22" s="11"/>
      <c r="I22" s="11">
        <v>49095.49</v>
      </c>
      <c r="J22" s="13">
        <v>5</v>
      </c>
      <c r="K22" s="11"/>
      <c r="L22" s="11">
        <v>0</v>
      </c>
      <c r="M22" s="11">
        <v>1</v>
      </c>
      <c r="N22" s="11"/>
      <c r="O22" s="79">
        <f>+Premiums!H32-Premiums!H15-Premiums!H16-Premiums!H17</f>
        <v>443398</v>
      </c>
      <c r="Q22" s="14">
        <f t="shared" si="0"/>
        <v>49845.49</v>
      </c>
      <c r="R22" s="3">
        <f t="shared" si="1"/>
        <v>8.895448715621013</v>
      </c>
    </row>
    <row r="23" spans="1:18" ht="12.75">
      <c r="A23" s="4">
        <v>1999</v>
      </c>
      <c r="C23" s="11">
        <v>0</v>
      </c>
      <c r="D23" s="11">
        <v>0</v>
      </c>
      <c r="E23" s="11"/>
      <c r="F23" s="11">
        <v>0</v>
      </c>
      <c r="G23" s="11">
        <v>0</v>
      </c>
      <c r="H23" s="11"/>
      <c r="I23" s="11">
        <v>27724.35</v>
      </c>
      <c r="J23" s="13">
        <v>3</v>
      </c>
      <c r="K23" s="11"/>
      <c r="L23" s="11">
        <v>3000</v>
      </c>
      <c r="M23" s="11">
        <v>3</v>
      </c>
      <c r="N23" s="11"/>
      <c r="O23" s="79">
        <f>+Premiums!F32-Premiums!F15-Premiums!F16-Premiums!F17</f>
        <v>441746</v>
      </c>
      <c r="Q23" s="14">
        <f t="shared" si="0"/>
        <v>30724.35</v>
      </c>
      <c r="R23" s="3">
        <f t="shared" si="1"/>
        <v>14.377716697017187</v>
      </c>
    </row>
    <row r="24" spans="1:18" ht="12.75">
      <c r="A24" s="4">
        <v>2000</v>
      </c>
      <c r="C24" s="11">
        <v>7236.53</v>
      </c>
      <c r="D24" s="11">
        <v>3</v>
      </c>
      <c r="E24" s="11"/>
      <c r="F24" s="11">
        <v>2080.33</v>
      </c>
      <c r="G24" s="11">
        <v>2</v>
      </c>
      <c r="H24" s="11"/>
      <c r="I24" s="11">
        <v>57500</v>
      </c>
      <c r="J24" s="13">
        <v>2</v>
      </c>
      <c r="K24" s="11"/>
      <c r="L24" s="11">
        <v>5000</v>
      </c>
      <c r="M24" s="11">
        <v>2</v>
      </c>
      <c r="N24" s="11"/>
      <c r="O24" s="79">
        <f>+Premiums!D32-Premiums!D15-Premiums!D16-Premiums!D17</f>
        <v>412432</v>
      </c>
      <c r="Q24" s="14">
        <f t="shared" si="0"/>
        <v>69736.53</v>
      </c>
      <c r="R24" s="3">
        <f t="shared" si="1"/>
        <v>5.91414571387478</v>
      </c>
    </row>
    <row r="25" spans="1:18" ht="12.75">
      <c r="A25" s="4">
        <v>2001</v>
      </c>
      <c r="C25" s="11">
        <v>6725.74</v>
      </c>
      <c r="D25" s="11">
        <v>4</v>
      </c>
      <c r="E25" s="11"/>
      <c r="F25" s="11">
        <v>0</v>
      </c>
      <c r="G25" s="11">
        <v>0</v>
      </c>
      <c r="H25" s="11"/>
      <c r="I25" s="11">
        <v>2000</v>
      </c>
      <c r="J25" s="13">
        <v>2</v>
      </c>
      <c r="K25" s="11"/>
      <c r="L25" s="11">
        <v>0</v>
      </c>
      <c r="M25" s="11">
        <v>4</v>
      </c>
      <c r="N25" s="11"/>
      <c r="O25" s="79">
        <f>+Premiums!C32-Premiums!C15-Premiums!C16-Premiums!C17</f>
        <v>490483</v>
      </c>
      <c r="Q25" s="14">
        <f t="shared" si="0"/>
        <v>8725.74</v>
      </c>
      <c r="R25" s="3">
        <f t="shared" si="1"/>
        <v>56.2110491488401</v>
      </c>
    </row>
    <row r="26" spans="1:14" ht="12.75">
      <c r="A26" s="4"/>
      <c r="C26" s="11"/>
      <c r="D26" s="11"/>
      <c r="E26" s="11"/>
      <c r="F26" s="11"/>
      <c r="G26" s="11"/>
      <c r="H26" s="11"/>
      <c r="I26" s="11"/>
      <c r="J26" s="13"/>
      <c r="K26" s="11"/>
      <c r="L26" s="11"/>
      <c r="M26" s="11"/>
      <c r="N26" s="11"/>
    </row>
    <row r="27" spans="1:18" s="15" customFormat="1" ht="12.75">
      <c r="A27" s="32" t="s">
        <v>18</v>
      </c>
      <c r="C27" s="36">
        <f>SUM(C11:C26)</f>
        <v>48715.52</v>
      </c>
      <c r="D27" s="37">
        <f>SUM(D11:D26)</f>
        <v>29</v>
      </c>
      <c r="E27" s="35"/>
      <c r="F27" s="36">
        <f>SUM(F11:F26)</f>
        <v>5180.28</v>
      </c>
      <c r="G27" s="37">
        <f>SUM(G11:G26)</f>
        <v>5</v>
      </c>
      <c r="H27" s="35"/>
      <c r="I27" s="36">
        <f>SUM(I11:I26)</f>
        <v>634800.32</v>
      </c>
      <c r="J27" s="37">
        <f>SUM(J11:J26)</f>
        <v>27</v>
      </c>
      <c r="K27" s="35"/>
      <c r="L27" s="36">
        <f>SUM(L11:L26)</f>
        <v>355397.35000000003</v>
      </c>
      <c r="M27" s="37">
        <f>SUM(M11:M26)</f>
        <v>106</v>
      </c>
      <c r="N27" s="35"/>
      <c r="O27" s="36">
        <f>SUM(O11:O26)</f>
        <v>5248643</v>
      </c>
      <c r="Q27" s="36">
        <f>SUM(Q11:Q26)</f>
        <v>1038913.1900000001</v>
      </c>
      <c r="R27" s="81">
        <f t="shared" si="1"/>
        <v>5.0520515578399765</v>
      </c>
    </row>
    <row r="28" spans="3:14" ht="12.75">
      <c r="C28" s="11"/>
      <c r="D28" s="11"/>
      <c r="E28" s="11"/>
      <c r="F28" s="11"/>
      <c r="G28" s="11"/>
      <c r="H28" s="11"/>
      <c r="I28" s="11"/>
      <c r="J28" s="12"/>
      <c r="K28" s="11"/>
      <c r="L28" s="11"/>
      <c r="M28" s="11"/>
      <c r="N28" s="11"/>
    </row>
    <row r="29" spans="1:15" s="27" customFormat="1" ht="12.75">
      <c r="A29" s="27" t="s">
        <v>19</v>
      </c>
      <c r="C29" s="38">
        <v>2694550</v>
      </c>
      <c r="D29" s="39">
        <v>674</v>
      </c>
      <c r="E29" s="39"/>
      <c r="F29" s="38">
        <v>471430.81</v>
      </c>
      <c r="G29" s="39">
        <v>204</v>
      </c>
      <c r="H29" s="39"/>
      <c r="I29" s="38">
        <v>23351567.69</v>
      </c>
      <c r="J29" s="39">
        <v>447</v>
      </c>
      <c r="K29" s="39"/>
      <c r="L29" s="38">
        <v>10803343.87</v>
      </c>
      <c r="M29" s="39">
        <v>1990</v>
      </c>
      <c r="N29" s="39"/>
      <c r="O29" s="31"/>
    </row>
  </sheetData>
  <mergeCells count="9">
    <mergeCell ref="F7:G7"/>
    <mergeCell ref="L6:M6"/>
    <mergeCell ref="I6:J6"/>
    <mergeCell ref="I7:J7"/>
    <mergeCell ref="A1:M1"/>
    <mergeCell ref="A3:M3"/>
    <mergeCell ref="C6:D6"/>
    <mergeCell ref="F6:G6"/>
    <mergeCell ref="A4:M4"/>
  </mergeCells>
  <printOptions horizontalCentered="1"/>
  <pageMargins left="0.25" right="0.25" top="0.5" bottom="0.5" header="0.5" footer="0.5"/>
  <pageSetup horizontalDpi="600" verticalDpi="600" orientation="landscape" r:id="rId2"/>
  <headerFooter alignWithMargins="0">
    <oddFooter>&amp;L&amp;8&amp;F &amp;A&amp;R&amp;8&amp;D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C14" sqref="C14"/>
    </sheetView>
  </sheetViews>
  <sheetFormatPr defaultColWidth="8.7109375" defaultRowHeight="12.75"/>
  <cols>
    <col min="1" max="1" width="13.140625" style="0" customWidth="1"/>
    <col min="2" max="2" width="2.7109375" style="0" customWidth="1"/>
    <col min="3" max="3" width="13.7109375" style="1" customWidth="1"/>
    <col min="4" max="4" width="2.7109375" style="1" customWidth="1"/>
    <col min="5" max="5" width="18.140625" style="1" bestFit="1" customWidth="1"/>
    <col min="6" max="6" width="2.7109375" style="1" customWidth="1"/>
    <col min="7" max="7" width="13.7109375" style="1" customWidth="1"/>
    <col min="8" max="8" width="2.7109375" style="1" customWidth="1"/>
    <col min="9" max="9" width="13.7109375" style="1" customWidth="1"/>
    <col min="10" max="11" width="8.7109375" style="1" customWidth="1"/>
  </cols>
  <sheetData>
    <row r="1" spans="1:9" ht="12.75">
      <c r="A1" s="107" t="s">
        <v>0</v>
      </c>
      <c r="B1" s="107"/>
      <c r="C1" s="107"/>
      <c r="D1" s="107"/>
      <c r="E1" s="107"/>
      <c r="F1" s="107"/>
      <c r="G1" s="107"/>
      <c r="H1" s="107"/>
      <c r="I1" s="107"/>
    </row>
    <row r="2" spans="1:9" ht="12.75">
      <c r="A2" s="7"/>
      <c r="B2" s="7"/>
      <c r="C2" s="8"/>
      <c r="D2" s="8"/>
      <c r="E2" s="8"/>
      <c r="F2" s="8"/>
      <c r="G2" s="8"/>
      <c r="H2" s="8"/>
      <c r="I2" s="8"/>
    </row>
    <row r="3" spans="1:9" ht="12.75">
      <c r="A3" s="106" t="s">
        <v>14</v>
      </c>
      <c r="B3" s="106"/>
      <c r="C3" s="106"/>
      <c r="D3" s="106"/>
      <c r="E3" s="106"/>
      <c r="F3" s="106"/>
      <c r="G3" s="106"/>
      <c r="H3" s="106"/>
      <c r="I3" s="106"/>
    </row>
    <row r="5" spans="1:11" s="5" customFormat="1" ht="12.75">
      <c r="A5" s="5" t="s">
        <v>2</v>
      </c>
      <c r="C5" s="3" t="s">
        <v>3</v>
      </c>
      <c r="D5" s="3"/>
      <c r="E5" s="3" t="s">
        <v>4</v>
      </c>
      <c r="F5" s="3"/>
      <c r="G5" s="3" t="s">
        <v>5</v>
      </c>
      <c r="H5" s="3"/>
      <c r="I5" s="3" t="s">
        <v>6</v>
      </c>
      <c r="J5" s="3"/>
      <c r="K5" s="3"/>
    </row>
    <row r="6" spans="1:11" s="5" customFormat="1" ht="12.75">
      <c r="A6" s="5" t="s">
        <v>7</v>
      </c>
      <c r="C6" s="3" t="s">
        <v>8</v>
      </c>
      <c r="D6" s="3"/>
      <c r="E6" s="3" t="s">
        <v>9</v>
      </c>
      <c r="F6" s="3"/>
      <c r="G6" s="3" t="s">
        <v>10</v>
      </c>
      <c r="H6" s="3"/>
      <c r="I6" s="3" t="s">
        <v>8</v>
      </c>
      <c r="J6" s="3"/>
      <c r="K6" s="3"/>
    </row>
    <row r="7" spans="3:11" s="5" customFormat="1" ht="12.75">
      <c r="C7" s="3"/>
      <c r="D7" s="3"/>
      <c r="E7" s="3" t="s">
        <v>11</v>
      </c>
      <c r="F7" s="3"/>
      <c r="G7" s="3" t="s">
        <v>11</v>
      </c>
      <c r="H7" s="3"/>
      <c r="I7" s="3"/>
      <c r="J7" s="3"/>
      <c r="K7" s="3"/>
    </row>
    <row r="8" spans="3:11" s="5" customFormat="1" ht="12.75">
      <c r="C8" s="3" t="s">
        <v>12</v>
      </c>
      <c r="D8" s="3"/>
      <c r="E8" s="3" t="s">
        <v>12</v>
      </c>
      <c r="F8" s="3"/>
      <c r="G8" s="3" t="s">
        <v>12</v>
      </c>
      <c r="H8" s="3"/>
      <c r="I8" s="3" t="s">
        <v>12</v>
      </c>
      <c r="J8" s="3"/>
      <c r="K8" s="3"/>
    </row>
    <row r="9" spans="3:11" s="5" customFormat="1" ht="12.75">
      <c r="C9" s="3"/>
      <c r="D9" s="3"/>
      <c r="E9" s="3"/>
      <c r="F9" s="3"/>
      <c r="G9" s="3"/>
      <c r="H9" s="3"/>
      <c r="I9" s="3"/>
      <c r="J9" s="3"/>
      <c r="K9" s="3"/>
    </row>
    <row r="10" spans="1:11" s="5" customFormat="1" ht="12.75">
      <c r="A10" s="4">
        <v>1987</v>
      </c>
      <c r="B10" s="4"/>
      <c r="C10" s="14">
        <v>0</v>
      </c>
      <c r="D10" s="9"/>
      <c r="E10" s="14">
        <v>0</v>
      </c>
      <c r="F10" s="9"/>
      <c r="G10" s="14">
        <f>+'M.U.S.I.C. Results'!I11/'M.U.S.I.C. Results'!J11</f>
        <v>0</v>
      </c>
      <c r="H10" s="9"/>
      <c r="I10" s="10">
        <f>+'M.U.S.I.C. Results'!L11/'M.U.S.I.C. Results'!M11</f>
        <v>5111.402</v>
      </c>
      <c r="J10" s="9"/>
      <c r="K10" s="3"/>
    </row>
    <row r="11" spans="1:11" s="5" customFormat="1" ht="12.75">
      <c r="A11" s="4">
        <v>1988</v>
      </c>
      <c r="B11" s="4"/>
      <c r="C11" s="14">
        <v>0</v>
      </c>
      <c r="D11" s="9"/>
      <c r="E11" s="14">
        <v>0</v>
      </c>
      <c r="F11" s="9"/>
      <c r="G11" s="14">
        <v>0</v>
      </c>
      <c r="H11" s="9"/>
      <c r="I11" s="10">
        <f>+'M.U.S.I.C. Results'!L12/'M.U.S.I.C. Results'!M12</f>
        <v>953.912</v>
      </c>
      <c r="J11" s="9"/>
      <c r="K11" s="3"/>
    </row>
    <row r="12" spans="1:11" s="5" customFormat="1" ht="12.75">
      <c r="A12" s="4">
        <v>1989</v>
      </c>
      <c r="B12" s="4"/>
      <c r="C12" s="14">
        <v>0</v>
      </c>
      <c r="D12" s="9"/>
      <c r="E12" s="14">
        <v>0</v>
      </c>
      <c r="F12" s="9"/>
      <c r="G12" s="14">
        <v>0</v>
      </c>
      <c r="H12" s="9"/>
      <c r="I12" s="10">
        <f>+'M.U.S.I.C. Results'!L13/'M.U.S.I.C. Results'!M13</f>
        <v>7133.251428571429</v>
      </c>
      <c r="J12" s="9"/>
      <c r="K12" s="3"/>
    </row>
    <row r="13" spans="1:10" ht="12.75">
      <c r="A13" s="6">
        <v>1990</v>
      </c>
      <c r="C13" s="14">
        <v>0</v>
      </c>
      <c r="D13" s="11"/>
      <c r="E13" s="14">
        <v>0</v>
      </c>
      <c r="F13" s="11"/>
      <c r="G13" s="14">
        <f>+'M.U.S.I.C. Results'!I14/'M.U.S.I.C. Results'!J14</f>
        <v>46448.395</v>
      </c>
      <c r="H13" s="11"/>
      <c r="I13" s="10">
        <f>+'M.U.S.I.C. Results'!L14/'M.U.S.I.C. Results'!M14</f>
        <v>2013.2111111111112</v>
      </c>
      <c r="J13" s="11"/>
    </row>
    <row r="14" spans="1:10" ht="12.75">
      <c r="A14" s="6">
        <v>1991</v>
      </c>
      <c r="C14" s="14">
        <f>+'M.U.S.I.C. Results'!C15/'M.U.S.I.C. Results'!D15</f>
        <v>6453.993333333333</v>
      </c>
      <c r="D14" s="11"/>
      <c r="E14" s="14">
        <v>0</v>
      </c>
      <c r="F14" s="11"/>
      <c r="G14" s="14">
        <v>0</v>
      </c>
      <c r="H14" s="11"/>
      <c r="I14" s="10">
        <f>+'M.U.S.I.C. Results'!L15/'M.U.S.I.C. Results'!M15</f>
        <v>165.916</v>
      </c>
      <c r="J14" s="11"/>
    </row>
    <row r="15" spans="1:10" ht="12.75">
      <c r="A15" s="6">
        <v>1992</v>
      </c>
      <c r="C15" s="14">
        <f>+'M.U.S.I.C. Results'!C16/'M.U.S.I.C. Results'!D16</f>
        <v>400</v>
      </c>
      <c r="D15" s="11"/>
      <c r="E15" s="14">
        <f>+'M.U.S.I.C. Results'!F16/'M.U.S.I.C. Results'!G16</f>
        <v>2157.4</v>
      </c>
      <c r="F15" s="11"/>
      <c r="G15" s="14">
        <f>+'M.U.S.I.C. Results'!I16/'M.U.S.I.C. Results'!J16</f>
        <v>116780.275</v>
      </c>
      <c r="H15" s="11"/>
      <c r="I15" s="10">
        <f>+'M.U.S.I.C. Results'!L16/'M.U.S.I.C. Results'!M16</f>
        <v>1436.893125</v>
      </c>
      <c r="J15" s="11"/>
    </row>
    <row r="16" spans="1:10" ht="12.75">
      <c r="A16" s="6">
        <v>1993</v>
      </c>
      <c r="C16" s="14">
        <f>+'M.U.S.I.C. Results'!C17/'M.U.S.I.C. Results'!D17</f>
        <v>309.715</v>
      </c>
      <c r="D16" s="11"/>
      <c r="E16" s="14">
        <v>0</v>
      </c>
      <c r="F16" s="11"/>
      <c r="G16" s="14">
        <f>+'M.U.S.I.C. Results'!I17/'M.U.S.I.C. Results'!J17</f>
        <v>0</v>
      </c>
      <c r="H16" s="11"/>
      <c r="I16" s="10">
        <f>+'M.U.S.I.C. Results'!L17/'M.U.S.I.C. Results'!M17</f>
        <v>6317.143333333333</v>
      </c>
      <c r="J16" s="11"/>
    </row>
    <row r="17" spans="1:10" ht="12.75">
      <c r="A17" s="6">
        <v>1994</v>
      </c>
      <c r="C17" s="14">
        <f>+'M.U.S.I.C. Results'!C18/'M.U.S.I.C. Results'!D18</f>
        <v>374.21</v>
      </c>
      <c r="D17" s="11"/>
      <c r="E17" s="14">
        <v>0</v>
      </c>
      <c r="F17" s="11"/>
      <c r="G17" s="14">
        <f>+'M.U.S.I.C. Results'!I18/'M.U.S.I.C. Results'!J18</f>
        <v>40688.503333333334</v>
      </c>
      <c r="H17" s="11"/>
      <c r="I17" s="10">
        <f>+'M.U.S.I.C. Results'!L18/'M.U.S.I.C. Results'!M18</f>
        <v>2770.8633333333332</v>
      </c>
      <c r="J17" s="11"/>
    </row>
    <row r="18" spans="1:10" ht="12.75">
      <c r="A18" s="6">
        <v>1995</v>
      </c>
      <c r="C18" s="14">
        <f>+'M.U.S.I.C. Results'!C19/'M.U.S.I.C. Results'!D19</f>
        <v>1013.548</v>
      </c>
      <c r="D18" s="11"/>
      <c r="E18" s="14">
        <v>0</v>
      </c>
      <c r="F18" s="11"/>
      <c r="G18" s="14">
        <f>+'M.U.S.I.C. Results'!I19/'M.U.S.I.C. Results'!J19</f>
        <v>12277.995</v>
      </c>
      <c r="H18" s="11"/>
      <c r="I18" s="10">
        <f>+'M.U.S.I.C. Results'!L19/'M.U.S.I.C. Results'!M19</f>
        <v>0</v>
      </c>
      <c r="J18" s="11"/>
    </row>
    <row r="19" spans="1:10" ht="12.75">
      <c r="A19" s="6">
        <v>1996</v>
      </c>
      <c r="C19" s="14">
        <f>+'M.U.S.I.C. Results'!C20/'M.U.S.I.C. Results'!D20</f>
        <v>0</v>
      </c>
      <c r="D19" s="11"/>
      <c r="E19" s="14">
        <v>0</v>
      </c>
      <c r="F19" s="11"/>
      <c r="G19" s="14">
        <f>+'M.U.S.I.C. Results'!I20/'M.U.S.I.C. Results'!J20</f>
        <v>7457.61</v>
      </c>
      <c r="H19" s="11"/>
      <c r="I19" s="10">
        <f>+'M.U.S.I.C. Results'!L20/'M.U.S.I.C. Results'!M20</f>
        <v>3502.4557142857143</v>
      </c>
      <c r="J19" s="11"/>
    </row>
    <row r="20" spans="1:10" ht="12.75">
      <c r="A20" s="6">
        <v>1997</v>
      </c>
      <c r="C20" s="14">
        <f>+'M.U.S.I.C. Results'!C21/'M.U.S.I.C. Results'!D21</f>
        <v>1890.115</v>
      </c>
      <c r="D20" s="11"/>
      <c r="E20" s="14">
        <f>+'M.U.S.I.C. Results'!F21/'M.U.S.I.C. Results'!G21</f>
        <v>471.275</v>
      </c>
      <c r="F20" s="11"/>
      <c r="G20" s="14">
        <f>+'M.U.S.I.C. Results'!I21/'M.U.S.I.C. Results'!J21</f>
        <v>5243.21</v>
      </c>
      <c r="H20" s="11"/>
      <c r="I20" s="10">
        <f>+'M.U.S.I.C. Results'!L21/'M.U.S.I.C. Results'!M21</f>
        <v>9332.001818181818</v>
      </c>
      <c r="J20" s="11"/>
    </row>
    <row r="21" spans="1:10" ht="12.75">
      <c r="A21" s="6">
        <v>1998</v>
      </c>
      <c r="C21" s="14">
        <f>+'M.U.S.I.C. Results'!C22/'M.U.S.I.C. Results'!D22</f>
        <v>250</v>
      </c>
      <c r="D21" s="11"/>
      <c r="E21" s="14">
        <v>0</v>
      </c>
      <c r="F21" s="11"/>
      <c r="G21" s="14">
        <f>+'M.U.S.I.C. Results'!I22/'M.U.S.I.C. Results'!J22</f>
        <v>9819.098</v>
      </c>
      <c r="H21" s="11"/>
      <c r="I21" s="10">
        <f>+'M.U.S.I.C. Results'!L22/'M.U.S.I.C. Results'!M22</f>
        <v>0</v>
      </c>
      <c r="J21" s="11"/>
    </row>
    <row r="22" spans="1:10" ht="12.75">
      <c r="A22" s="6">
        <v>1999</v>
      </c>
      <c r="C22" s="14">
        <v>0</v>
      </c>
      <c r="D22" s="11"/>
      <c r="E22" s="14">
        <v>0</v>
      </c>
      <c r="F22" s="11"/>
      <c r="G22" s="14">
        <f>+'M.U.S.I.C. Results'!I23/'M.U.S.I.C. Results'!J23</f>
        <v>9241.449999999999</v>
      </c>
      <c r="H22" s="11"/>
      <c r="I22" s="10">
        <f>+'M.U.S.I.C. Results'!L23/'M.U.S.I.C. Results'!M23</f>
        <v>1000</v>
      </c>
      <c r="J22" s="11"/>
    </row>
    <row r="23" spans="1:10" ht="12.75">
      <c r="A23" s="6">
        <v>2000</v>
      </c>
      <c r="C23" s="14">
        <f>+'M.U.S.I.C. Results'!C24/'M.U.S.I.C. Results'!D24</f>
        <v>2412.1766666666667</v>
      </c>
      <c r="D23" s="11"/>
      <c r="E23" s="14">
        <f>+'M.U.S.I.C. Results'!F24/'M.U.S.I.C. Results'!G24</f>
        <v>1040.165</v>
      </c>
      <c r="F23" s="11"/>
      <c r="G23" s="14">
        <f>+'M.U.S.I.C. Results'!I24/'M.U.S.I.C. Results'!J24</f>
        <v>28750</v>
      </c>
      <c r="H23" s="11"/>
      <c r="I23" s="10">
        <f>+'M.U.S.I.C. Results'!L24/'M.U.S.I.C. Results'!M24</f>
        <v>2500</v>
      </c>
      <c r="J23" s="11"/>
    </row>
    <row r="24" spans="1:10" ht="12.75">
      <c r="A24" s="6">
        <v>2001</v>
      </c>
      <c r="C24" s="14">
        <f>+'M.U.S.I.C. Results'!C25/'M.U.S.I.C. Results'!D25</f>
        <v>1681.435</v>
      </c>
      <c r="D24" s="11"/>
      <c r="E24" s="14">
        <v>0</v>
      </c>
      <c r="F24" s="11"/>
      <c r="G24" s="14">
        <f>+'M.U.S.I.C. Results'!I25/'M.U.S.I.C. Results'!J25</f>
        <v>1000</v>
      </c>
      <c r="H24" s="11"/>
      <c r="I24" s="10">
        <f>+'M.U.S.I.C. Results'!L25/'M.U.S.I.C. Results'!M25</f>
        <v>0</v>
      </c>
      <c r="J24" s="11"/>
    </row>
    <row r="25" spans="3:10" ht="12.75">
      <c r="C25" s="11"/>
      <c r="D25" s="11"/>
      <c r="E25" s="11"/>
      <c r="F25" s="11"/>
      <c r="G25" s="11"/>
      <c r="H25" s="11"/>
      <c r="I25" s="11"/>
      <c r="J25" s="11"/>
    </row>
    <row r="26" spans="1:11" s="30" customFormat="1" ht="12.75">
      <c r="A26" s="27" t="s">
        <v>18</v>
      </c>
      <c r="C26" s="36">
        <f>+'M.U.S.I.C. Results'!C27/'M.U.S.I.C. Results'!D27</f>
        <v>1679.8455172413792</v>
      </c>
      <c r="D26" s="39"/>
      <c r="E26" s="36">
        <f>+'M.U.S.I.C. Results'!F27/'M.U.S.I.C. Results'!G27</f>
        <v>1036.056</v>
      </c>
      <c r="F26" s="39"/>
      <c r="G26" s="36">
        <f>+'M.U.S.I.C. Results'!I27/'M.U.S.I.C. Results'!J27</f>
        <v>23511.12296296296</v>
      </c>
      <c r="H26" s="39"/>
      <c r="I26" s="36">
        <f>+'M.U.S.I.C. Results'!L27/'M.U.S.I.C. Results'!M27</f>
        <v>3352.8051886792455</v>
      </c>
      <c r="J26" s="40"/>
      <c r="K26" s="41"/>
    </row>
    <row r="27" spans="3:10" ht="12.75">
      <c r="C27" s="35"/>
      <c r="D27" s="35"/>
      <c r="E27" s="35"/>
      <c r="F27" s="35"/>
      <c r="G27" s="35"/>
      <c r="H27" s="35"/>
      <c r="I27" s="35"/>
      <c r="J27" s="11"/>
    </row>
    <row r="28" spans="1:11" s="30" customFormat="1" ht="12.75">
      <c r="A28" s="27" t="s">
        <v>19</v>
      </c>
      <c r="C28" s="42">
        <f>+'M.U.S.I.C. Results'!C29/'M.U.S.I.C. Results'!D29</f>
        <v>3997.848664688427</v>
      </c>
      <c r="D28" s="39"/>
      <c r="E28" s="42">
        <f>+'M.U.S.I.C. Results'!F29/'M.U.S.I.C. Results'!G29</f>
        <v>2310.9353431372547</v>
      </c>
      <c r="F28" s="39"/>
      <c r="G28" s="42">
        <f>+'M.U.S.I.C. Results'!I29/'M.U.S.I.C. Results'!J29</f>
        <v>52240.643601789714</v>
      </c>
      <c r="H28" s="39"/>
      <c r="I28" s="42">
        <f>+'M.U.S.I.C. Results'!L29/'M.U.S.I.C. Results'!M29</f>
        <v>5428.8160150753765</v>
      </c>
      <c r="J28" s="40"/>
      <c r="K28" s="41"/>
    </row>
  </sheetData>
  <mergeCells count="2">
    <mergeCell ref="A1:I1"/>
    <mergeCell ref="A3:I3"/>
  </mergeCells>
  <printOptions horizontalCentered="1"/>
  <pageMargins left="0.25" right="0.25" top="0.5" bottom="0.5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O407"/>
  <sheetViews>
    <sheetView workbookViewId="0" topLeftCell="A1">
      <selection activeCell="C6" sqref="C6"/>
    </sheetView>
  </sheetViews>
  <sheetFormatPr defaultColWidth="9.140625" defaultRowHeight="12.75"/>
  <cols>
    <col min="1" max="1" width="3.421875" style="0" customWidth="1"/>
    <col min="2" max="2" width="12.140625" style="0" customWidth="1"/>
    <col min="3" max="3" width="3.140625" style="0" customWidth="1"/>
    <col min="4" max="4" width="28.28125" style="0" customWidth="1"/>
    <col min="5" max="5" width="14.00390625" style="0" bestFit="1" customWidth="1"/>
    <col min="6" max="6" width="10.421875" style="0" customWidth="1"/>
    <col min="7" max="7" width="4.28125" style="0" customWidth="1"/>
    <col min="8" max="8" width="11.28125" style="0" bestFit="1" customWidth="1"/>
    <col min="9" max="9" width="14.140625" style="0" customWidth="1"/>
    <col min="10" max="10" width="3.140625" style="0" customWidth="1"/>
    <col min="11" max="11" width="15.00390625" style="0" bestFit="1" customWidth="1"/>
    <col min="13" max="13" width="3.140625" style="0" customWidth="1"/>
    <col min="14" max="14" width="15.00390625" style="0" bestFit="1" customWidth="1"/>
    <col min="15" max="15" width="9.28125" style="0" bestFit="1" customWidth="1"/>
    <col min="16" max="16" width="4.421875" style="0" customWidth="1"/>
  </cols>
  <sheetData>
    <row r="4" spans="2:15" s="18" customFormat="1" ht="15.75">
      <c r="B4" s="56" t="s">
        <v>93</v>
      </c>
      <c r="C4"/>
      <c r="D4" s="43" t="s">
        <v>33</v>
      </c>
      <c r="E4" s="111" t="s">
        <v>15</v>
      </c>
      <c r="F4" s="111"/>
      <c r="H4" s="111" t="s">
        <v>31</v>
      </c>
      <c r="I4" s="111"/>
      <c r="K4" s="111" t="s">
        <v>32</v>
      </c>
      <c r="L4" s="111"/>
      <c r="N4" s="111" t="s">
        <v>16</v>
      </c>
      <c r="O4" s="111"/>
    </row>
    <row r="5" spans="2:15" s="6" customFormat="1" ht="12.75">
      <c r="B5" s="56" t="s">
        <v>94</v>
      </c>
      <c r="C5"/>
      <c r="D5" s="55"/>
      <c r="E5" s="56" t="s">
        <v>86</v>
      </c>
      <c r="F5" s="56" t="s">
        <v>13</v>
      </c>
      <c r="H5" s="56" t="s">
        <v>86</v>
      </c>
      <c r="I5" s="56" t="s">
        <v>13</v>
      </c>
      <c r="K5" s="56" t="s">
        <v>86</v>
      </c>
      <c r="L5" s="56" t="s">
        <v>13</v>
      </c>
      <c r="N5" s="56" t="s">
        <v>86</v>
      </c>
      <c r="O5" s="56" t="s">
        <v>13</v>
      </c>
    </row>
    <row r="6" spans="5:15" ht="12.75">
      <c r="E6" s="17"/>
      <c r="F6" s="17"/>
      <c r="H6" s="17"/>
      <c r="I6" s="17"/>
      <c r="K6" s="17"/>
      <c r="L6" s="17"/>
      <c r="N6" s="17"/>
      <c r="O6" s="17"/>
    </row>
    <row r="8" spans="1:15" ht="12.75">
      <c r="A8" s="57">
        <v>1</v>
      </c>
      <c r="B8" s="104" t="s">
        <v>11</v>
      </c>
      <c r="C8" s="104"/>
      <c r="D8" s="15" t="s">
        <v>25</v>
      </c>
      <c r="E8" s="16">
        <v>1145393.86</v>
      </c>
      <c r="F8">
        <v>275</v>
      </c>
      <c r="H8" s="16">
        <v>200029.66</v>
      </c>
      <c r="I8">
        <v>86</v>
      </c>
      <c r="K8" s="16">
        <v>1971392.9</v>
      </c>
      <c r="L8">
        <v>116</v>
      </c>
      <c r="N8" s="16">
        <v>1662434.54</v>
      </c>
      <c r="O8">
        <v>615</v>
      </c>
    </row>
    <row r="9" spans="1:15" ht="12.75">
      <c r="A9" s="57">
        <v>2</v>
      </c>
      <c r="B9" s="104">
        <v>30090</v>
      </c>
      <c r="C9" s="104"/>
      <c r="D9" s="15" t="s">
        <v>29</v>
      </c>
      <c r="E9" s="16">
        <v>42141.89</v>
      </c>
      <c r="F9">
        <v>10</v>
      </c>
      <c r="H9" s="16">
        <v>7005.28</v>
      </c>
      <c r="I9">
        <v>7</v>
      </c>
      <c r="K9" s="16">
        <v>7307925.03</v>
      </c>
      <c r="L9">
        <v>108</v>
      </c>
      <c r="N9" s="16">
        <v>1865545.95</v>
      </c>
      <c r="O9">
        <v>140</v>
      </c>
    </row>
    <row r="10" spans="1:15" ht="12.75">
      <c r="A10" s="57">
        <v>3</v>
      </c>
      <c r="B10" s="104">
        <v>27744</v>
      </c>
      <c r="C10" s="104"/>
      <c r="D10" s="15" t="s">
        <v>30</v>
      </c>
      <c r="E10" s="16">
        <v>124458.73</v>
      </c>
      <c r="F10">
        <v>104</v>
      </c>
      <c r="H10" s="16">
        <v>65460.05</v>
      </c>
      <c r="I10">
        <v>27</v>
      </c>
      <c r="K10" s="16">
        <v>2124348.78</v>
      </c>
      <c r="L10">
        <v>42</v>
      </c>
      <c r="N10" s="16">
        <v>522033.38</v>
      </c>
      <c r="O10">
        <v>102</v>
      </c>
    </row>
    <row r="11" spans="1:15" ht="12.75">
      <c r="A11" s="57">
        <v>4</v>
      </c>
      <c r="B11" s="104">
        <v>23798</v>
      </c>
      <c r="C11" s="104"/>
      <c r="D11" s="15" t="s">
        <v>21</v>
      </c>
      <c r="E11" s="16">
        <v>42721.85</v>
      </c>
      <c r="F11">
        <v>24</v>
      </c>
      <c r="H11" s="16">
        <v>16427.83</v>
      </c>
      <c r="I11">
        <v>6</v>
      </c>
      <c r="K11" s="16">
        <v>3740718.99</v>
      </c>
      <c r="L11">
        <v>46</v>
      </c>
      <c r="N11" s="16">
        <v>1316048.29</v>
      </c>
      <c r="O11">
        <v>316</v>
      </c>
    </row>
    <row r="12" spans="1:15" ht="12.75">
      <c r="A12" s="57">
        <v>5</v>
      </c>
      <c r="B12" s="104">
        <v>19762</v>
      </c>
      <c r="C12" s="104"/>
      <c r="D12" s="15" t="s">
        <v>20</v>
      </c>
      <c r="E12" s="16">
        <v>44443.52</v>
      </c>
      <c r="F12">
        <v>61</v>
      </c>
      <c r="H12" s="16">
        <v>68300.46</v>
      </c>
      <c r="I12">
        <v>31</v>
      </c>
      <c r="K12" s="16">
        <v>2315606.11</v>
      </c>
      <c r="L12">
        <v>46</v>
      </c>
      <c r="N12" s="16">
        <v>1587298.15</v>
      </c>
      <c r="O12">
        <v>261</v>
      </c>
    </row>
    <row r="13" spans="1:15" ht="12.75">
      <c r="A13" s="57">
        <v>6</v>
      </c>
      <c r="B13" s="104">
        <v>19762</v>
      </c>
      <c r="C13" s="104"/>
      <c r="D13" s="15" t="s">
        <v>23</v>
      </c>
      <c r="E13" s="16">
        <v>54546.96</v>
      </c>
      <c r="F13">
        <v>30</v>
      </c>
      <c r="H13" s="16">
        <v>10059.19</v>
      </c>
      <c r="I13">
        <v>10</v>
      </c>
      <c r="K13" s="16">
        <v>1612638.86</v>
      </c>
      <c r="L13">
        <v>9</v>
      </c>
      <c r="N13" s="16">
        <v>296703.62</v>
      </c>
      <c r="O13">
        <v>26</v>
      </c>
    </row>
    <row r="14" spans="1:15" ht="12.75">
      <c r="A14" s="57">
        <v>7</v>
      </c>
      <c r="B14" s="104">
        <v>15875</v>
      </c>
      <c r="C14" s="104"/>
      <c r="D14" s="32" t="s">
        <v>17</v>
      </c>
      <c r="E14" s="33">
        <v>48715.52</v>
      </c>
      <c r="F14" s="32">
        <v>29</v>
      </c>
      <c r="H14" s="33">
        <v>5180.28</v>
      </c>
      <c r="I14" s="32">
        <v>5</v>
      </c>
      <c r="K14" s="33">
        <v>634800.32</v>
      </c>
      <c r="L14" s="32">
        <v>27</v>
      </c>
      <c r="N14" s="33">
        <v>371757.35</v>
      </c>
      <c r="O14" s="32">
        <v>106</v>
      </c>
    </row>
    <row r="15" spans="1:15" ht="12.75">
      <c r="A15" s="57">
        <v>8</v>
      </c>
      <c r="B15" s="104">
        <v>10591</v>
      </c>
      <c r="C15" s="104"/>
      <c r="D15" s="15" t="s">
        <v>22</v>
      </c>
      <c r="E15" s="16">
        <v>1056760.41</v>
      </c>
      <c r="F15">
        <v>59</v>
      </c>
      <c r="H15" s="16">
        <v>31425.84</v>
      </c>
      <c r="I15">
        <v>16</v>
      </c>
      <c r="K15" s="16">
        <v>1060356.81</v>
      </c>
      <c r="L15">
        <v>22</v>
      </c>
      <c r="N15" s="16">
        <v>702342.13</v>
      </c>
      <c r="O15">
        <v>99</v>
      </c>
    </row>
    <row r="16" spans="1:15" ht="12.75">
      <c r="A16" s="57">
        <v>9</v>
      </c>
      <c r="B16" s="104">
        <v>8936</v>
      </c>
      <c r="C16" s="104"/>
      <c r="D16" s="15" t="s">
        <v>28</v>
      </c>
      <c r="E16" s="16">
        <v>0</v>
      </c>
      <c r="F16">
        <v>1</v>
      </c>
      <c r="H16" s="16">
        <v>0</v>
      </c>
      <c r="I16">
        <v>0</v>
      </c>
      <c r="K16" s="16">
        <v>787353.64</v>
      </c>
      <c r="L16">
        <v>9</v>
      </c>
      <c r="N16" s="16">
        <v>480036.12</v>
      </c>
      <c r="O16">
        <v>33</v>
      </c>
    </row>
    <row r="17" spans="1:15" ht="12.75">
      <c r="A17" s="57">
        <v>10</v>
      </c>
      <c r="B17" s="104">
        <v>8577</v>
      </c>
      <c r="C17" s="104"/>
      <c r="D17" s="15" t="s">
        <v>27</v>
      </c>
      <c r="E17" s="16">
        <v>27168.82</v>
      </c>
      <c r="F17">
        <v>30</v>
      </c>
      <c r="H17" s="16">
        <v>4822</v>
      </c>
      <c r="I17">
        <v>1</v>
      </c>
      <c r="K17" s="16">
        <v>490535.75</v>
      </c>
      <c r="L17">
        <v>8</v>
      </c>
      <c r="N17" s="16">
        <v>1098339.18</v>
      </c>
      <c r="O17">
        <v>174</v>
      </c>
    </row>
    <row r="18" spans="1:15" ht="12.75">
      <c r="A18" s="57">
        <v>11</v>
      </c>
      <c r="B18" s="104">
        <v>6335</v>
      </c>
      <c r="C18" s="104"/>
      <c r="D18" s="15" t="s">
        <v>26</v>
      </c>
      <c r="E18" s="16">
        <v>77569.12</v>
      </c>
      <c r="F18">
        <v>38</v>
      </c>
      <c r="H18" s="16">
        <v>46498.18</v>
      </c>
      <c r="I18">
        <v>13</v>
      </c>
      <c r="K18" s="16">
        <v>1212959.41</v>
      </c>
      <c r="L18">
        <v>12</v>
      </c>
      <c r="N18" s="16">
        <v>751611.2</v>
      </c>
      <c r="O18">
        <v>90</v>
      </c>
    </row>
    <row r="19" spans="1:15" ht="12.75">
      <c r="A19" s="57">
        <v>12</v>
      </c>
      <c r="B19" s="104">
        <v>3144</v>
      </c>
      <c r="C19" s="104"/>
      <c r="D19" s="15" t="s">
        <v>24</v>
      </c>
      <c r="E19" s="16">
        <v>30659.17</v>
      </c>
      <c r="F19">
        <v>13</v>
      </c>
      <c r="H19" s="16">
        <v>16222.04</v>
      </c>
      <c r="I19">
        <v>2</v>
      </c>
      <c r="K19" s="16">
        <v>92931.09</v>
      </c>
      <c r="L19">
        <v>2</v>
      </c>
      <c r="N19" s="16">
        <v>149193.96</v>
      </c>
      <c r="O19">
        <v>28</v>
      </c>
    </row>
    <row r="20" spans="5:14" ht="12.75">
      <c r="E20" s="16"/>
      <c r="H20" s="16"/>
      <c r="K20" s="16"/>
      <c r="N20" s="16"/>
    </row>
    <row r="21" spans="1:15" ht="13.5" thickBot="1">
      <c r="A21" t="s">
        <v>11</v>
      </c>
      <c r="D21" s="15" t="s">
        <v>36</v>
      </c>
      <c r="E21" s="21">
        <f>SUM(E8:E20)</f>
        <v>2694579.85</v>
      </c>
      <c r="F21" s="22">
        <f>SUM(F8:F20)</f>
        <v>674</v>
      </c>
      <c r="H21" s="21">
        <f>SUM(H8:H20)</f>
        <v>471430.81000000006</v>
      </c>
      <c r="I21" s="22">
        <f>SUM(I8:I20)</f>
        <v>204</v>
      </c>
      <c r="K21" s="21">
        <f>SUM(K8:K20)</f>
        <v>23351567.689999998</v>
      </c>
      <c r="L21" s="22">
        <f>SUM(L8:L20)</f>
        <v>447</v>
      </c>
      <c r="N21" s="21">
        <f>SUM(N8:N20)</f>
        <v>10803343.87</v>
      </c>
      <c r="O21" s="23">
        <f>SUM(O8:O20)</f>
        <v>1990</v>
      </c>
    </row>
    <row r="22" spans="4:15" ht="13.5" thickTop="1">
      <c r="D22" s="15"/>
      <c r="E22" s="24"/>
      <c r="F22" s="25"/>
      <c r="H22" s="24"/>
      <c r="I22" s="25"/>
      <c r="K22" s="24"/>
      <c r="L22" s="25"/>
      <c r="N22" s="24"/>
      <c r="O22" s="26"/>
    </row>
    <row r="23" spans="4:15" ht="12.75">
      <c r="D23" s="43"/>
      <c r="E23" s="44"/>
      <c r="F23" s="45"/>
      <c r="G23" s="46"/>
      <c r="H23" s="44"/>
      <c r="I23" s="45"/>
      <c r="J23" s="46"/>
      <c r="K23" s="44"/>
      <c r="L23" s="45"/>
      <c r="M23" s="46"/>
      <c r="N23" s="44"/>
      <c r="O23" s="47"/>
    </row>
    <row r="24" spans="4:15" ht="12.75">
      <c r="D24" s="48" t="s">
        <v>38</v>
      </c>
      <c r="E24" s="49">
        <f>MEDIAN(E8:E19,12)</f>
        <v>44443.52</v>
      </c>
      <c r="F24" s="50">
        <f>MEDIAN(F8:F19,12)</f>
        <v>30</v>
      </c>
      <c r="G24" s="48"/>
      <c r="H24" s="49">
        <f>MEDIAN(H8:H19,12)</f>
        <v>16222.04</v>
      </c>
      <c r="I24" s="50">
        <f>MEDIAN(I8:I19,12)</f>
        <v>10</v>
      </c>
      <c r="J24" s="48"/>
      <c r="K24" s="49">
        <f>MEDIAN(K8:K19,12)</f>
        <v>1212959.41</v>
      </c>
      <c r="L24" s="50">
        <f>MEDIAN(L8:L19,12)</f>
        <v>22</v>
      </c>
      <c r="M24" s="48"/>
      <c r="N24" s="49">
        <f>MEDIAN(N8:N19,12)</f>
        <v>702342.13</v>
      </c>
      <c r="O24" s="50">
        <f>MEDIAN(O8:O19,12)</f>
        <v>102</v>
      </c>
    </row>
    <row r="25" spans="4:15" ht="12.75">
      <c r="D25" s="43"/>
      <c r="E25" s="49"/>
      <c r="F25" s="51"/>
      <c r="G25" s="48"/>
      <c r="H25" s="49"/>
      <c r="I25" s="51"/>
      <c r="J25" s="48"/>
      <c r="K25" s="49"/>
      <c r="L25" s="51"/>
      <c r="M25" s="48"/>
      <c r="N25" s="49"/>
      <c r="O25" s="50"/>
    </row>
    <row r="26" spans="4:15" ht="12.75">
      <c r="D26" s="48" t="s">
        <v>41</v>
      </c>
      <c r="E26" s="49">
        <f>+E21/12</f>
        <v>224548.32083333333</v>
      </c>
      <c r="F26" s="50">
        <f>+F21/12</f>
        <v>56.166666666666664</v>
      </c>
      <c r="G26" s="48"/>
      <c r="H26" s="49">
        <f>+H21/12</f>
        <v>39285.90083333334</v>
      </c>
      <c r="I26" s="50">
        <f>+I21/12</f>
        <v>17</v>
      </c>
      <c r="J26" s="48"/>
      <c r="K26" s="49">
        <f>+K21/12</f>
        <v>1945963.9741666664</v>
      </c>
      <c r="L26" s="50">
        <f>+L21/12</f>
        <v>37.25</v>
      </c>
      <c r="M26" s="48"/>
      <c r="N26" s="49">
        <f>+N21/12</f>
        <v>900278.6558333333</v>
      </c>
      <c r="O26" s="50">
        <f>+O21/12</f>
        <v>165.83333333333334</v>
      </c>
    </row>
    <row r="27" spans="4:15" ht="12.75">
      <c r="D27" s="48"/>
      <c r="E27" s="52"/>
      <c r="F27" s="53"/>
      <c r="G27" s="54"/>
      <c r="H27" s="52"/>
      <c r="I27" s="53"/>
      <c r="J27" s="54"/>
      <c r="K27" s="52"/>
      <c r="L27" s="53"/>
      <c r="M27" s="54"/>
      <c r="N27" s="52"/>
      <c r="O27" s="53"/>
    </row>
    <row r="28" spans="4:7" ht="12.75">
      <c r="D28" s="27" t="s">
        <v>11</v>
      </c>
      <c r="E28" s="28" t="s">
        <v>11</v>
      </c>
      <c r="F28" s="29" t="s">
        <v>11</v>
      </c>
      <c r="G28" s="29" t="s">
        <v>11</v>
      </c>
    </row>
    <row r="29" spans="5:6" ht="12.75">
      <c r="E29" s="19" t="s">
        <v>11</v>
      </c>
      <c r="F29" t="s">
        <v>11</v>
      </c>
    </row>
    <row r="30" ht="12.75">
      <c r="E30" s="19" t="s">
        <v>11</v>
      </c>
    </row>
    <row r="32" spans="4:6" ht="12.75">
      <c r="D32" s="110" t="s">
        <v>84</v>
      </c>
      <c r="E32" s="110"/>
      <c r="F32" s="110"/>
    </row>
    <row r="33" spans="4:6" ht="12.75">
      <c r="D33" s="110" t="s">
        <v>15</v>
      </c>
      <c r="E33" s="110"/>
      <c r="F33" s="110"/>
    </row>
    <row r="34" spans="5:6" ht="12.75">
      <c r="E34" s="17"/>
      <c r="F34" s="17"/>
    </row>
    <row r="35" spans="1:6" ht="12.75">
      <c r="A35" s="34">
        <v>1</v>
      </c>
      <c r="B35" s="34"/>
      <c r="C35" s="34"/>
      <c r="D35" t="s">
        <v>25</v>
      </c>
      <c r="E35" s="16">
        <v>1145394</v>
      </c>
      <c r="F35">
        <f>+F13</f>
        <v>30</v>
      </c>
    </row>
    <row r="36" spans="1:6" ht="12.75">
      <c r="A36" s="34">
        <v>2</v>
      </c>
      <c r="B36" s="34"/>
      <c r="C36" s="34"/>
      <c r="D36" t="s">
        <v>30</v>
      </c>
      <c r="E36" s="16">
        <v>124458.73</v>
      </c>
      <c r="F36">
        <v>104</v>
      </c>
    </row>
    <row r="37" spans="1:6" ht="12.75">
      <c r="A37" s="34">
        <v>3</v>
      </c>
      <c r="B37" s="34"/>
      <c r="C37" s="34"/>
      <c r="D37" t="s">
        <v>20</v>
      </c>
      <c r="E37" s="16">
        <v>44443.52</v>
      </c>
      <c r="F37">
        <v>61</v>
      </c>
    </row>
    <row r="38" spans="1:6" ht="12.75">
      <c r="A38" s="34">
        <v>4</v>
      </c>
      <c r="B38" s="34"/>
      <c r="C38" s="34"/>
      <c r="D38" t="s">
        <v>22</v>
      </c>
      <c r="E38" s="16">
        <v>1056730.42</v>
      </c>
      <c r="F38">
        <v>59</v>
      </c>
    </row>
    <row r="39" spans="1:6" ht="12.75">
      <c r="A39" s="34">
        <v>5</v>
      </c>
      <c r="B39" s="34"/>
      <c r="C39" s="34"/>
      <c r="D39" t="s">
        <v>26</v>
      </c>
      <c r="E39" s="16">
        <v>77569</v>
      </c>
      <c r="F39">
        <v>38</v>
      </c>
    </row>
    <row r="40" spans="1:6" ht="12.75">
      <c r="A40" s="34">
        <v>6</v>
      </c>
      <c r="B40" s="34"/>
      <c r="C40" s="34"/>
      <c r="D40" t="s">
        <v>23</v>
      </c>
      <c r="E40" s="16">
        <v>54546.96</v>
      </c>
      <c r="F40">
        <v>30</v>
      </c>
    </row>
    <row r="41" spans="1:6" ht="12.75">
      <c r="A41" s="34">
        <v>7</v>
      </c>
      <c r="B41" s="34"/>
      <c r="C41" s="34"/>
      <c r="D41" t="s">
        <v>27</v>
      </c>
      <c r="E41" s="16">
        <v>27169</v>
      </c>
      <c r="F41">
        <v>30</v>
      </c>
    </row>
    <row r="42" spans="1:6" ht="12.75">
      <c r="A42" s="34">
        <v>8</v>
      </c>
      <c r="B42" s="34"/>
      <c r="C42" s="34"/>
      <c r="D42" s="20" t="s">
        <v>17</v>
      </c>
      <c r="E42" s="16">
        <v>48715.52</v>
      </c>
      <c r="F42">
        <v>29</v>
      </c>
    </row>
    <row r="43" spans="1:6" ht="12.75">
      <c r="A43" s="34">
        <v>9</v>
      </c>
      <c r="B43" s="34"/>
      <c r="C43" s="34"/>
      <c r="D43" s="20" t="s">
        <v>21</v>
      </c>
      <c r="E43" s="16">
        <v>42721.85</v>
      </c>
      <c r="F43">
        <v>24</v>
      </c>
    </row>
    <row r="44" spans="1:6" ht="12.75">
      <c r="A44" s="34">
        <v>10</v>
      </c>
      <c r="B44" s="34"/>
      <c r="C44" s="34"/>
      <c r="D44" t="s">
        <v>24</v>
      </c>
      <c r="E44" s="16">
        <v>30659</v>
      </c>
      <c r="F44">
        <v>13</v>
      </c>
    </row>
    <row r="45" spans="1:6" ht="12.75">
      <c r="A45" s="34">
        <v>11</v>
      </c>
      <c r="B45" s="34"/>
      <c r="C45" s="34"/>
      <c r="D45" t="s">
        <v>29</v>
      </c>
      <c r="E45" s="16">
        <v>42142</v>
      </c>
      <c r="F45">
        <v>10</v>
      </c>
    </row>
    <row r="46" spans="1:6" ht="12.75">
      <c r="A46" s="34">
        <v>12</v>
      </c>
      <c r="B46" s="34"/>
      <c r="C46" s="34"/>
      <c r="D46" s="20" t="s">
        <v>28</v>
      </c>
      <c r="E46" s="16">
        <v>0</v>
      </c>
      <c r="F46">
        <v>1</v>
      </c>
    </row>
    <row r="47" spans="5:6" ht="12.75">
      <c r="E47" s="19" t="s">
        <v>11</v>
      </c>
      <c r="F47" s="19" t="s">
        <v>11</v>
      </c>
    </row>
    <row r="48" spans="5:6" ht="12.75">
      <c r="E48" s="110"/>
      <c r="F48" s="110"/>
    </row>
    <row r="49" spans="5:6" ht="12.75">
      <c r="E49" s="17"/>
      <c r="F49" s="17"/>
    </row>
    <row r="50" spans="5:6" ht="12.75">
      <c r="E50" s="110"/>
      <c r="F50" s="110"/>
    </row>
    <row r="51" ht="12.75">
      <c r="E51" s="16"/>
    </row>
    <row r="52" ht="12.75">
      <c r="E52" s="16"/>
    </row>
    <row r="53" spans="4:6" ht="12.75">
      <c r="D53" s="110" t="s">
        <v>39</v>
      </c>
      <c r="E53" s="110"/>
      <c r="F53" s="110"/>
    </row>
    <row r="54" spans="4:6" ht="12.75">
      <c r="D54" s="110" t="s">
        <v>31</v>
      </c>
      <c r="E54" s="110"/>
      <c r="F54" s="110"/>
    </row>
    <row r="56" spans="1:6" ht="12.75">
      <c r="A56" s="34">
        <v>1</v>
      </c>
      <c r="B56" s="34"/>
      <c r="C56" s="34"/>
      <c r="D56" t="s">
        <v>25</v>
      </c>
      <c r="E56" s="16">
        <v>200030</v>
      </c>
      <c r="F56">
        <v>86</v>
      </c>
    </row>
    <row r="57" spans="1:6" ht="12.75">
      <c r="A57" s="34">
        <v>2</v>
      </c>
      <c r="B57" s="34"/>
      <c r="C57" s="34"/>
      <c r="D57" t="s">
        <v>20</v>
      </c>
      <c r="E57" s="16">
        <v>68300</v>
      </c>
      <c r="F57">
        <v>31</v>
      </c>
    </row>
    <row r="58" spans="1:6" ht="12.75">
      <c r="A58" s="34">
        <v>3</v>
      </c>
      <c r="B58" s="34"/>
      <c r="C58" s="34"/>
      <c r="D58" t="s">
        <v>30</v>
      </c>
      <c r="E58" s="16">
        <v>65460.05</v>
      </c>
      <c r="F58">
        <v>27</v>
      </c>
    </row>
    <row r="59" spans="1:6" ht="12.75">
      <c r="A59" s="34">
        <v>4</v>
      </c>
      <c r="B59" s="34"/>
      <c r="C59" s="34"/>
      <c r="D59" t="s">
        <v>22</v>
      </c>
      <c r="E59" s="16">
        <v>31426</v>
      </c>
      <c r="F59">
        <v>16</v>
      </c>
    </row>
    <row r="60" spans="1:6" ht="12.75">
      <c r="A60" s="34">
        <v>5</v>
      </c>
      <c r="B60" s="34"/>
      <c r="C60" s="34"/>
      <c r="D60" t="s">
        <v>26</v>
      </c>
      <c r="E60" s="16">
        <v>46498.18</v>
      </c>
      <c r="F60">
        <v>13</v>
      </c>
    </row>
    <row r="61" spans="1:6" ht="12.75">
      <c r="A61" s="34">
        <v>6</v>
      </c>
      <c r="B61" s="34"/>
      <c r="C61" s="34"/>
      <c r="D61" t="s">
        <v>23</v>
      </c>
      <c r="E61" s="16">
        <v>10059</v>
      </c>
      <c r="F61">
        <v>10</v>
      </c>
    </row>
    <row r="62" spans="1:6" ht="12.75">
      <c r="A62" s="34">
        <v>7</v>
      </c>
      <c r="B62" s="34"/>
      <c r="C62" s="34"/>
      <c r="D62" t="s">
        <v>29</v>
      </c>
      <c r="E62" s="16">
        <v>7005</v>
      </c>
      <c r="F62">
        <v>7</v>
      </c>
    </row>
    <row r="63" spans="1:6" ht="12.75">
      <c r="A63" s="34">
        <v>8</v>
      </c>
      <c r="B63" s="34"/>
      <c r="C63" s="34"/>
      <c r="D63" t="s">
        <v>21</v>
      </c>
      <c r="E63" s="16">
        <v>16427.83</v>
      </c>
      <c r="F63">
        <v>6</v>
      </c>
    </row>
    <row r="64" spans="1:6" ht="12.75">
      <c r="A64" s="34">
        <v>9</v>
      </c>
      <c r="B64" s="34"/>
      <c r="C64" s="34"/>
      <c r="D64" t="s">
        <v>17</v>
      </c>
      <c r="E64" s="16">
        <v>5180</v>
      </c>
      <c r="F64">
        <v>5</v>
      </c>
    </row>
    <row r="65" spans="1:6" ht="12.75">
      <c r="A65" s="34">
        <v>10</v>
      </c>
      <c r="B65" s="34"/>
      <c r="C65" s="34"/>
      <c r="D65" t="s">
        <v>24</v>
      </c>
      <c r="E65" s="16">
        <v>16222</v>
      </c>
      <c r="F65">
        <v>2</v>
      </c>
    </row>
    <row r="66" spans="1:6" ht="12.75">
      <c r="A66" s="34">
        <v>11</v>
      </c>
      <c r="B66" s="34"/>
      <c r="C66" s="34"/>
      <c r="D66" t="s">
        <v>27</v>
      </c>
      <c r="E66" s="16">
        <v>4822</v>
      </c>
      <c r="F66">
        <v>1</v>
      </c>
    </row>
    <row r="67" spans="1:6" ht="12.75">
      <c r="A67" s="34">
        <v>12</v>
      </c>
      <c r="B67" s="34"/>
      <c r="C67" s="34"/>
      <c r="D67" t="s">
        <v>28</v>
      </c>
      <c r="E67" s="16">
        <v>0</v>
      </c>
      <c r="F67">
        <v>0</v>
      </c>
    </row>
    <row r="68" spans="4:6" ht="12.75">
      <c r="D68" s="20" t="s">
        <v>11</v>
      </c>
      <c r="E68" s="19" t="s">
        <v>11</v>
      </c>
      <c r="F68" s="19" t="s">
        <v>11</v>
      </c>
    </row>
    <row r="69" ht="12.75">
      <c r="E69" s="16"/>
    </row>
    <row r="70" ht="12.75">
      <c r="F70" t="s">
        <v>11</v>
      </c>
    </row>
    <row r="77" spans="4:6" ht="12.75">
      <c r="D77" s="110" t="s">
        <v>85</v>
      </c>
      <c r="E77" s="110"/>
      <c r="F77" s="110"/>
    </row>
    <row r="78" spans="4:6" ht="12.75">
      <c r="D78" s="110" t="s">
        <v>40</v>
      </c>
      <c r="E78" s="110"/>
      <c r="F78" s="110"/>
    </row>
    <row r="80" spans="1:6" ht="12.75">
      <c r="A80" s="34">
        <v>1</v>
      </c>
      <c r="B80" s="34"/>
      <c r="C80" s="34"/>
      <c r="D80" t="s">
        <v>25</v>
      </c>
      <c r="E80" s="16">
        <v>1971392.9</v>
      </c>
      <c r="F80">
        <v>116</v>
      </c>
    </row>
    <row r="81" spans="1:6" ht="12.75">
      <c r="A81" s="34">
        <v>2</v>
      </c>
      <c r="B81" s="34"/>
      <c r="C81" s="34"/>
      <c r="D81" t="s">
        <v>29</v>
      </c>
      <c r="E81" s="16">
        <v>7307925.03</v>
      </c>
      <c r="F81">
        <v>108</v>
      </c>
    </row>
    <row r="82" spans="1:6" ht="12.75">
      <c r="A82" s="34">
        <v>3</v>
      </c>
      <c r="B82" s="34"/>
      <c r="C82" s="34"/>
      <c r="D82" t="s">
        <v>20</v>
      </c>
      <c r="E82" s="16">
        <v>2315606.11</v>
      </c>
      <c r="F82">
        <v>46</v>
      </c>
    </row>
    <row r="83" spans="1:6" ht="12.75">
      <c r="A83" s="34">
        <v>4</v>
      </c>
      <c r="B83" s="34"/>
      <c r="C83" s="34"/>
      <c r="D83" t="s">
        <v>21</v>
      </c>
      <c r="E83" s="16">
        <v>3740718.99</v>
      </c>
      <c r="F83">
        <v>46</v>
      </c>
    </row>
    <row r="84" spans="1:6" ht="12.75">
      <c r="A84" s="34">
        <v>5</v>
      </c>
      <c r="B84" s="34"/>
      <c r="C84" s="34"/>
      <c r="D84" t="s">
        <v>30</v>
      </c>
      <c r="E84" s="16">
        <v>2124348.78</v>
      </c>
      <c r="F84">
        <v>42</v>
      </c>
    </row>
    <row r="85" spans="1:6" ht="12.75">
      <c r="A85" s="34">
        <v>6</v>
      </c>
      <c r="B85" s="34"/>
      <c r="C85" s="34"/>
      <c r="D85" t="s">
        <v>17</v>
      </c>
      <c r="E85" s="16">
        <v>634800.32</v>
      </c>
      <c r="F85">
        <v>27</v>
      </c>
    </row>
    <row r="86" spans="1:6" ht="12.75">
      <c r="A86" s="34">
        <v>7</v>
      </c>
      <c r="B86" s="34"/>
      <c r="C86" s="34"/>
      <c r="D86" t="s">
        <v>22</v>
      </c>
      <c r="E86" s="16">
        <v>1060356.81</v>
      </c>
      <c r="F86">
        <v>22</v>
      </c>
    </row>
    <row r="87" spans="1:6" ht="12.75">
      <c r="A87" s="34">
        <v>8</v>
      </c>
      <c r="B87" s="34"/>
      <c r="C87" s="34"/>
      <c r="D87" t="s">
        <v>26</v>
      </c>
      <c r="E87" s="16">
        <v>1212959.41</v>
      </c>
      <c r="F87">
        <v>12</v>
      </c>
    </row>
    <row r="88" spans="1:6" ht="12.75">
      <c r="A88" s="34">
        <v>9</v>
      </c>
      <c r="B88" s="34"/>
      <c r="C88" s="34"/>
      <c r="D88" t="s">
        <v>23</v>
      </c>
      <c r="E88" s="16">
        <v>1612638.86</v>
      </c>
      <c r="F88">
        <v>9</v>
      </c>
    </row>
    <row r="89" spans="1:6" ht="12.75">
      <c r="A89" s="34">
        <v>10</v>
      </c>
      <c r="B89" s="34"/>
      <c r="C89" s="34"/>
      <c r="D89" t="s">
        <v>28</v>
      </c>
      <c r="E89" s="16">
        <v>787353.64</v>
      </c>
      <c r="F89">
        <v>9</v>
      </c>
    </row>
    <row r="90" spans="1:6" ht="12.75">
      <c r="A90" s="34">
        <v>11</v>
      </c>
      <c r="B90" s="34"/>
      <c r="C90" s="34"/>
      <c r="D90" t="s">
        <v>27</v>
      </c>
      <c r="E90" s="16">
        <v>490536</v>
      </c>
      <c r="F90">
        <v>8</v>
      </c>
    </row>
    <row r="91" spans="1:6" ht="12.75">
      <c r="A91" s="34">
        <v>12</v>
      </c>
      <c r="B91" s="34"/>
      <c r="C91" s="34"/>
      <c r="D91" t="s">
        <v>24</v>
      </c>
      <c r="E91" s="16">
        <v>92931</v>
      </c>
      <c r="F91">
        <v>2</v>
      </c>
    </row>
    <row r="92" spans="5:6" ht="12.75">
      <c r="E92" s="11" t="s">
        <v>11</v>
      </c>
      <c r="F92" t="s">
        <v>11</v>
      </c>
    </row>
    <row r="100" spans="4:6" ht="12.75">
      <c r="D100" s="110" t="s">
        <v>85</v>
      </c>
      <c r="E100" s="110"/>
      <c r="F100" s="110"/>
    </row>
    <row r="101" spans="4:6" ht="12.75">
      <c r="D101" s="110" t="s">
        <v>35</v>
      </c>
      <c r="E101" s="110"/>
      <c r="F101" s="110"/>
    </row>
    <row r="103" spans="1:6" ht="12.75">
      <c r="A103" s="34">
        <v>1</v>
      </c>
      <c r="B103" s="34"/>
      <c r="C103" s="34"/>
      <c r="D103" t="s">
        <v>25</v>
      </c>
      <c r="E103" s="16">
        <v>1662434.54</v>
      </c>
      <c r="F103">
        <v>615</v>
      </c>
    </row>
    <row r="104" spans="1:6" ht="12.75">
      <c r="A104" s="34">
        <v>2</v>
      </c>
      <c r="B104" s="34"/>
      <c r="C104" s="34"/>
      <c r="D104" t="s">
        <v>21</v>
      </c>
      <c r="E104" s="16">
        <v>1316048</v>
      </c>
      <c r="F104">
        <v>316</v>
      </c>
    </row>
    <row r="105" spans="1:6" ht="12.75">
      <c r="A105" s="34">
        <v>3</v>
      </c>
      <c r="B105" s="34"/>
      <c r="C105" s="34"/>
      <c r="D105" t="s">
        <v>20</v>
      </c>
      <c r="E105" s="16">
        <v>1587298.15</v>
      </c>
      <c r="F105">
        <v>261</v>
      </c>
    </row>
    <row r="106" spans="1:6" ht="12.75">
      <c r="A106" s="34">
        <v>4</v>
      </c>
      <c r="B106" s="34"/>
      <c r="C106" s="34"/>
      <c r="D106" t="s">
        <v>27</v>
      </c>
      <c r="E106" s="16">
        <v>1098339.18</v>
      </c>
      <c r="F106">
        <v>174</v>
      </c>
    </row>
    <row r="107" spans="1:6" ht="12.75">
      <c r="A107" s="34">
        <v>5</v>
      </c>
      <c r="B107" s="34"/>
      <c r="C107" s="34"/>
      <c r="D107" t="s">
        <v>29</v>
      </c>
      <c r="E107" s="16">
        <v>1865545.95</v>
      </c>
      <c r="F107">
        <v>140</v>
      </c>
    </row>
    <row r="108" spans="1:6" ht="12.75">
      <c r="A108" s="34">
        <v>6</v>
      </c>
      <c r="B108" s="34"/>
      <c r="C108" s="34"/>
      <c r="D108" t="s">
        <v>17</v>
      </c>
      <c r="E108" s="16">
        <v>371757.35</v>
      </c>
      <c r="F108">
        <v>106</v>
      </c>
    </row>
    <row r="109" spans="1:6" ht="12.75">
      <c r="A109" s="34">
        <v>7</v>
      </c>
      <c r="B109" s="34"/>
      <c r="C109" s="34"/>
      <c r="D109" t="s">
        <v>30</v>
      </c>
      <c r="E109" s="16">
        <v>522033.38</v>
      </c>
      <c r="F109">
        <v>102</v>
      </c>
    </row>
    <row r="110" spans="1:6" ht="12.75">
      <c r="A110" s="34">
        <v>8</v>
      </c>
      <c r="B110" s="34"/>
      <c r="C110" s="34"/>
      <c r="D110" t="s">
        <v>22</v>
      </c>
      <c r="E110" s="16">
        <v>702342.13</v>
      </c>
      <c r="F110">
        <v>99</v>
      </c>
    </row>
    <row r="111" spans="1:6" ht="12.75">
      <c r="A111" s="34">
        <v>9</v>
      </c>
      <c r="B111" s="34"/>
      <c r="C111" s="34"/>
      <c r="D111" t="s">
        <v>26</v>
      </c>
      <c r="E111" s="16">
        <v>751611</v>
      </c>
      <c r="F111">
        <v>90</v>
      </c>
    </row>
    <row r="112" spans="1:6" ht="12.75">
      <c r="A112" s="34">
        <v>10</v>
      </c>
      <c r="B112" s="34"/>
      <c r="C112" s="34"/>
      <c r="D112" t="s">
        <v>28</v>
      </c>
      <c r="E112" s="16">
        <v>480036.12</v>
      </c>
      <c r="F112">
        <v>33</v>
      </c>
    </row>
    <row r="113" spans="1:6" ht="12.75">
      <c r="A113" s="34">
        <v>11</v>
      </c>
      <c r="B113" s="34"/>
      <c r="C113" s="34"/>
      <c r="D113" t="s">
        <v>24</v>
      </c>
      <c r="E113" s="16">
        <v>149194</v>
      </c>
      <c r="F113">
        <v>28</v>
      </c>
    </row>
    <row r="114" spans="1:6" ht="12.75">
      <c r="A114" s="34">
        <v>12</v>
      </c>
      <c r="B114" s="34"/>
      <c r="C114" s="34"/>
      <c r="D114" t="s">
        <v>23</v>
      </c>
      <c r="E114" s="16">
        <v>296703.62</v>
      </c>
      <c r="F114">
        <v>26</v>
      </c>
    </row>
    <row r="115" spans="5:6" ht="12.75">
      <c r="E115" s="19" t="s">
        <v>11</v>
      </c>
      <c r="F115" s="19" t="s">
        <v>11</v>
      </c>
    </row>
    <row r="116" ht="12.75">
      <c r="E116" s="16"/>
    </row>
    <row r="117" ht="12.75">
      <c r="E117" s="16"/>
    </row>
    <row r="118" ht="12.75">
      <c r="E118" s="16"/>
    </row>
    <row r="119" ht="12.75">
      <c r="E119" s="16"/>
    </row>
    <row r="120" ht="12.75">
      <c r="E120" s="16"/>
    </row>
    <row r="121" ht="12.75">
      <c r="E121" s="16"/>
    </row>
    <row r="122" ht="12.75">
      <c r="E122" s="16"/>
    </row>
    <row r="123" ht="12.75">
      <c r="E123" s="16"/>
    </row>
    <row r="124" ht="12.75">
      <c r="E124" s="16"/>
    </row>
    <row r="125" ht="12.75">
      <c r="E125" s="16"/>
    </row>
    <row r="126" ht="12.75">
      <c r="E126" s="16"/>
    </row>
    <row r="127" ht="12.75">
      <c r="E127" s="16"/>
    </row>
    <row r="128" ht="12.75">
      <c r="E128" s="16"/>
    </row>
    <row r="129" ht="12.75">
      <c r="E129" s="16"/>
    </row>
    <row r="130" ht="12.75">
      <c r="E130" s="16"/>
    </row>
    <row r="131" ht="12.75">
      <c r="E131" s="16"/>
    </row>
    <row r="132" ht="12.75">
      <c r="E132" s="16"/>
    </row>
    <row r="133" ht="12.75">
      <c r="E133" s="16"/>
    </row>
    <row r="134" ht="12.75">
      <c r="E134" s="16"/>
    </row>
    <row r="135" ht="12.75">
      <c r="E135" s="16"/>
    </row>
    <row r="136" ht="12.75">
      <c r="E136" s="16"/>
    </row>
    <row r="137" ht="12.75">
      <c r="E137" s="16"/>
    </row>
    <row r="138" ht="12.75">
      <c r="E138" s="16"/>
    </row>
    <row r="139" ht="12.75">
      <c r="E139" s="16"/>
    </row>
    <row r="140" ht="12.75">
      <c r="E140" s="16"/>
    </row>
    <row r="141" ht="12.75">
      <c r="E141" s="16"/>
    </row>
    <row r="142" ht="12.75">
      <c r="E142" s="16"/>
    </row>
    <row r="143" ht="12.75">
      <c r="E143" s="16"/>
    </row>
    <row r="144" ht="12.75">
      <c r="E144" s="16"/>
    </row>
    <row r="145" ht="12.75">
      <c r="E145" s="16"/>
    </row>
    <row r="146" ht="12.75">
      <c r="E146" s="16"/>
    </row>
    <row r="147" ht="12.75">
      <c r="E147" s="16"/>
    </row>
    <row r="148" ht="12.75">
      <c r="E148" s="16"/>
    </row>
    <row r="149" ht="12.75">
      <c r="E149" s="16"/>
    </row>
    <row r="150" ht="12.75">
      <c r="E150" s="16"/>
    </row>
    <row r="151" ht="12.75">
      <c r="E151" s="16"/>
    </row>
    <row r="152" ht="12.75">
      <c r="E152" s="16"/>
    </row>
    <row r="153" ht="12.75">
      <c r="E153" s="16"/>
    </row>
    <row r="154" ht="12.75">
      <c r="E154" s="16"/>
    </row>
    <row r="155" ht="12.75">
      <c r="E155" s="16"/>
    </row>
    <row r="156" ht="12.75">
      <c r="E156" s="16"/>
    </row>
    <row r="157" ht="12.75">
      <c r="E157" s="16"/>
    </row>
    <row r="158" ht="12.75">
      <c r="E158" s="16"/>
    </row>
    <row r="159" ht="12.75">
      <c r="E159" s="16"/>
    </row>
    <row r="160" ht="12.75">
      <c r="E160" s="16"/>
    </row>
    <row r="161" ht="12.75">
      <c r="E161" s="16"/>
    </row>
    <row r="162" ht="12.75">
      <c r="E162" s="16"/>
    </row>
    <row r="163" ht="12.75">
      <c r="E163" s="16"/>
    </row>
    <row r="164" ht="12.75">
      <c r="E164" s="16"/>
    </row>
    <row r="165" ht="12.75">
      <c r="E165" s="16"/>
    </row>
    <row r="166" ht="12.75">
      <c r="E166" s="16"/>
    </row>
    <row r="167" ht="12.75">
      <c r="E167" s="16"/>
    </row>
    <row r="168" ht="12.75">
      <c r="E168" s="16"/>
    </row>
    <row r="169" ht="12.75">
      <c r="E169" s="16"/>
    </row>
    <row r="170" ht="12.75">
      <c r="E170" s="16"/>
    </row>
    <row r="171" ht="12.75">
      <c r="E171" s="16"/>
    </row>
    <row r="172" ht="12.75">
      <c r="E172" s="16"/>
    </row>
    <row r="173" ht="12.75">
      <c r="E173" s="16"/>
    </row>
    <row r="174" ht="12.75">
      <c r="E174" s="16"/>
    </row>
    <row r="175" ht="12.75">
      <c r="E175" s="16"/>
    </row>
    <row r="176" ht="12.75">
      <c r="E176" s="16"/>
    </row>
    <row r="177" ht="12.75">
      <c r="E177" s="16"/>
    </row>
    <row r="178" ht="12.75">
      <c r="E178" s="16"/>
    </row>
    <row r="179" ht="12.75">
      <c r="E179" s="16"/>
    </row>
    <row r="180" ht="12.75">
      <c r="E180" s="16"/>
    </row>
    <row r="181" ht="12.75">
      <c r="E181" s="16"/>
    </row>
    <row r="182" ht="12.75">
      <c r="E182" s="16"/>
    </row>
    <row r="183" ht="12.75">
      <c r="E183" s="16"/>
    </row>
    <row r="184" ht="12.75">
      <c r="E184" s="16"/>
    </row>
    <row r="185" ht="12.75">
      <c r="E185" s="16"/>
    </row>
    <row r="186" ht="12.75">
      <c r="E186" s="16"/>
    </row>
    <row r="187" ht="12.75">
      <c r="E187" s="16"/>
    </row>
    <row r="188" ht="12.75">
      <c r="E188" s="16"/>
    </row>
    <row r="189" ht="12.75">
      <c r="E189" s="16"/>
    </row>
    <row r="190" ht="12.75">
      <c r="E190" s="16"/>
    </row>
    <row r="191" ht="12.75">
      <c r="E191" s="16"/>
    </row>
    <row r="192" ht="12.75">
      <c r="E192" s="16"/>
    </row>
    <row r="193" ht="12.75">
      <c r="E193" s="16"/>
    </row>
    <row r="194" ht="12.75">
      <c r="E194" s="16"/>
    </row>
    <row r="195" ht="12.75">
      <c r="E195" s="16"/>
    </row>
    <row r="196" ht="12.75">
      <c r="E196" s="16"/>
    </row>
    <row r="197" ht="12.75">
      <c r="E197" s="16"/>
    </row>
    <row r="198" ht="12.75">
      <c r="E198" s="16"/>
    </row>
    <row r="199" ht="12.75">
      <c r="E199" s="16"/>
    </row>
    <row r="200" ht="12.75">
      <c r="E200" s="16"/>
    </row>
    <row r="201" ht="12.75">
      <c r="E201" s="16"/>
    </row>
    <row r="202" ht="12.75">
      <c r="E202" s="16"/>
    </row>
    <row r="203" ht="12.75">
      <c r="E203" s="16"/>
    </row>
    <row r="204" ht="12.75">
      <c r="E204" s="16"/>
    </row>
    <row r="205" ht="12.75">
      <c r="E205" s="16"/>
    </row>
    <row r="206" ht="12.75">
      <c r="E206" s="16"/>
    </row>
    <row r="207" ht="12.75">
      <c r="E207" s="16"/>
    </row>
    <row r="208" ht="12.75">
      <c r="E208" s="16"/>
    </row>
    <row r="209" ht="12.75">
      <c r="E209" s="16"/>
    </row>
    <row r="210" ht="12.75">
      <c r="E210" s="16"/>
    </row>
    <row r="211" ht="12.75">
      <c r="E211" s="16"/>
    </row>
    <row r="212" ht="12.75">
      <c r="E212" s="16"/>
    </row>
    <row r="213" ht="12.75">
      <c r="E213" s="16"/>
    </row>
    <row r="214" ht="12.75">
      <c r="E214" s="16"/>
    </row>
    <row r="215" ht="12.75">
      <c r="E215" s="16"/>
    </row>
    <row r="216" ht="12.75">
      <c r="E216" s="16"/>
    </row>
    <row r="217" ht="12.75">
      <c r="E217" s="16"/>
    </row>
    <row r="218" ht="12.75">
      <c r="E218" s="16"/>
    </row>
    <row r="219" ht="12.75">
      <c r="E219" s="16"/>
    </row>
    <row r="220" ht="12.75">
      <c r="E220" s="16"/>
    </row>
    <row r="221" ht="12.75">
      <c r="E221" s="16"/>
    </row>
    <row r="222" ht="12.75">
      <c r="E222" s="16"/>
    </row>
    <row r="223" ht="12.75">
      <c r="E223" s="16"/>
    </row>
    <row r="224" ht="12.75">
      <c r="E224" s="16"/>
    </row>
    <row r="225" ht="12.75">
      <c r="E225" s="16"/>
    </row>
    <row r="226" ht="12.75">
      <c r="E226" s="16"/>
    </row>
    <row r="227" ht="12.75">
      <c r="E227" s="16"/>
    </row>
    <row r="228" ht="12.75">
      <c r="E228" s="16"/>
    </row>
    <row r="229" ht="12.75">
      <c r="E229" s="16"/>
    </row>
    <row r="230" ht="12.75">
      <c r="E230" s="16"/>
    </row>
    <row r="231" ht="12.75">
      <c r="E231" s="16"/>
    </row>
    <row r="232" ht="12.75">
      <c r="E232" s="16"/>
    </row>
    <row r="233" ht="12.75">
      <c r="E233" s="16"/>
    </row>
    <row r="234" ht="12.75">
      <c r="E234" s="16"/>
    </row>
    <row r="235" ht="12.75">
      <c r="E235" s="16"/>
    </row>
    <row r="236" ht="12.75">
      <c r="E236" s="16"/>
    </row>
    <row r="237" ht="12.75">
      <c r="E237" s="16"/>
    </row>
    <row r="238" ht="12.75">
      <c r="E238" s="16"/>
    </row>
    <row r="239" ht="12.75">
      <c r="E239" s="16"/>
    </row>
    <row r="240" ht="12.75">
      <c r="E240" s="16"/>
    </row>
    <row r="241" ht="12.75">
      <c r="E241" s="16"/>
    </row>
    <row r="242" ht="12.75">
      <c r="E242" s="16"/>
    </row>
    <row r="243" ht="12.75">
      <c r="E243" s="16"/>
    </row>
    <row r="244" ht="12.75">
      <c r="E244" s="16"/>
    </row>
    <row r="245" ht="12.75">
      <c r="E245" s="16"/>
    </row>
    <row r="246" ht="12.75">
      <c r="E246" s="16"/>
    </row>
    <row r="247" ht="12.75">
      <c r="E247" s="16"/>
    </row>
    <row r="248" ht="12.75">
      <c r="E248" s="16"/>
    </row>
    <row r="249" ht="12.75">
      <c r="E249" s="16"/>
    </row>
    <row r="250" ht="12.75">
      <c r="E250" s="16"/>
    </row>
    <row r="251" ht="12.75">
      <c r="E251" s="16"/>
    </row>
    <row r="252" ht="12.75">
      <c r="E252" s="16"/>
    </row>
    <row r="253" ht="12.75">
      <c r="E253" s="16"/>
    </row>
    <row r="254" ht="12.75">
      <c r="E254" s="16"/>
    </row>
    <row r="255" ht="12.75">
      <c r="E255" s="16"/>
    </row>
    <row r="256" ht="12.75">
      <c r="E256" s="16"/>
    </row>
    <row r="257" ht="12.75">
      <c r="E257" s="16"/>
    </row>
    <row r="258" ht="12.75">
      <c r="E258" s="16"/>
    </row>
    <row r="259" ht="12.75">
      <c r="E259" s="16"/>
    </row>
    <row r="260" ht="12.75">
      <c r="E260" s="16"/>
    </row>
    <row r="261" ht="12.75">
      <c r="E261" s="16"/>
    </row>
    <row r="262" ht="12.75">
      <c r="E262" s="16"/>
    </row>
    <row r="263" ht="12.75">
      <c r="E263" s="16"/>
    </row>
    <row r="264" ht="12.75">
      <c r="E264" s="16"/>
    </row>
    <row r="265" ht="12.75">
      <c r="E265" s="16"/>
    </row>
    <row r="266" ht="12.75">
      <c r="E266" s="16"/>
    </row>
    <row r="267" ht="12.75">
      <c r="E267" s="16"/>
    </row>
    <row r="268" ht="12.75">
      <c r="E268" s="16"/>
    </row>
    <row r="269" ht="12.75">
      <c r="E269" s="16"/>
    </row>
    <row r="270" ht="12.75">
      <c r="E270" s="16"/>
    </row>
    <row r="271" ht="12.75">
      <c r="E271" s="16"/>
    </row>
    <row r="272" ht="12.75">
      <c r="E272" s="16"/>
    </row>
    <row r="273" ht="12.75">
      <c r="E273" s="16"/>
    </row>
    <row r="274" ht="12.75">
      <c r="E274" s="16"/>
    </row>
    <row r="275" ht="12.75">
      <c r="E275" s="16"/>
    </row>
    <row r="276" ht="12.75">
      <c r="E276" s="16"/>
    </row>
    <row r="277" ht="12.75">
      <c r="E277" s="16"/>
    </row>
    <row r="278" ht="12.75">
      <c r="E278" s="16"/>
    </row>
    <row r="279" ht="12.75">
      <c r="E279" s="16"/>
    </row>
    <row r="280" ht="12.75">
      <c r="E280" s="16"/>
    </row>
    <row r="281" ht="12.75">
      <c r="E281" s="16"/>
    </row>
    <row r="282" ht="12.75">
      <c r="E282" s="16"/>
    </row>
    <row r="283" ht="12.75">
      <c r="E283" s="16"/>
    </row>
    <row r="284" ht="12.75">
      <c r="E284" s="16"/>
    </row>
    <row r="285" ht="12.75">
      <c r="E285" s="16"/>
    </row>
    <row r="286" ht="12.75">
      <c r="E286" s="16"/>
    </row>
    <row r="287" ht="12.75">
      <c r="E287" s="16"/>
    </row>
    <row r="288" ht="12.75">
      <c r="E288" s="16"/>
    </row>
    <row r="289" ht="12.75">
      <c r="E289" s="16"/>
    </row>
    <row r="290" ht="12.75">
      <c r="E290" s="16"/>
    </row>
    <row r="291" ht="12.75">
      <c r="E291" s="16"/>
    </row>
    <row r="292" ht="12.75">
      <c r="E292" s="16"/>
    </row>
    <row r="293" ht="12.75">
      <c r="E293" s="16"/>
    </row>
    <row r="294" ht="12.75">
      <c r="E294" s="16"/>
    </row>
    <row r="295" ht="12.75">
      <c r="E295" s="16"/>
    </row>
    <row r="296" ht="12.75">
      <c r="E296" s="16"/>
    </row>
    <row r="297" ht="12.75">
      <c r="E297" s="16"/>
    </row>
    <row r="298" ht="12.75">
      <c r="E298" s="16"/>
    </row>
    <row r="299" ht="12.75">
      <c r="E299" s="16"/>
    </row>
    <row r="300" ht="12.75">
      <c r="E300" s="16"/>
    </row>
    <row r="301" ht="12.75">
      <c r="E301" s="16"/>
    </row>
    <row r="302" ht="12.75">
      <c r="E302" s="16"/>
    </row>
    <row r="303" ht="12.75">
      <c r="E303" s="16"/>
    </row>
    <row r="304" ht="12.75">
      <c r="E304" s="16"/>
    </row>
    <row r="305" ht="12.75">
      <c r="E305" s="16"/>
    </row>
    <row r="306" ht="12.75">
      <c r="E306" s="16"/>
    </row>
    <row r="307" ht="12.75">
      <c r="E307" s="16"/>
    </row>
    <row r="308" ht="12.75">
      <c r="E308" s="16"/>
    </row>
    <row r="309" ht="12.75">
      <c r="E309" s="16"/>
    </row>
    <row r="310" ht="12.75">
      <c r="E310" s="16"/>
    </row>
    <row r="311" ht="12.75">
      <c r="E311" s="16"/>
    </row>
    <row r="312" ht="12.75">
      <c r="E312" s="16"/>
    </row>
    <row r="313" ht="12.75">
      <c r="E313" s="16"/>
    </row>
    <row r="314" ht="12.75">
      <c r="E314" s="16"/>
    </row>
    <row r="315" ht="12.75">
      <c r="E315" s="16"/>
    </row>
    <row r="316" ht="12.75">
      <c r="E316" s="16"/>
    </row>
    <row r="317" ht="12.75">
      <c r="E317" s="16"/>
    </row>
    <row r="318" ht="12.75">
      <c r="E318" s="16"/>
    </row>
    <row r="319" ht="12.75">
      <c r="E319" s="16"/>
    </row>
    <row r="320" ht="12.75">
      <c r="E320" s="16"/>
    </row>
    <row r="321" ht="12.75">
      <c r="E321" s="16"/>
    </row>
    <row r="322" ht="12.75">
      <c r="E322" s="16"/>
    </row>
    <row r="323" ht="12.75">
      <c r="E323" s="16"/>
    </row>
    <row r="324" ht="12.75">
      <c r="E324" s="16"/>
    </row>
    <row r="325" ht="12.75">
      <c r="E325" s="16"/>
    </row>
    <row r="326" ht="12.75">
      <c r="E326" s="16"/>
    </row>
    <row r="327" ht="12.75">
      <c r="E327" s="16"/>
    </row>
    <row r="328" ht="12.75">
      <c r="E328" s="16"/>
    </row>
    <row r="329" ht="12.75">
      <c r="E329" s="16"/>
    </row>
    <row r="330" ht="12.75">
      <c r="E330" s="16"/>
    </row>
    <row r="331" ht="12.75">
      <c r="E331" s="16"/>
    </row>
    <row r="332" ht="12.75">
      <c r="E332" s="16"/>
    </row>
    <row r="333" ht="12.75">
      <c r="E333" s="16"/>
    </row>
    <row r="334" ht="12.75">
      <c r="E334" s="16"/>
    </row>
    <row r="335" ht="12.75">
      <c r="E335" s="16"/>
    </row>
    <row r="336" ht="12.75">
      <c r="E336" s="16"/>
    </row>
    <row r="337" ht="12.75">
      <c r="E337" s="16"/>
    </row>
    <row r="338" ht="12.75">
      <c r="E338" s="16"/>
    </row>
    <row r="339" ht="12.75">
      <c r="E339" s="16"/>
    </row>
    <row r="340" ht="12.75">
      <c r="E340" s="16"/>
    </row>
    <row r="341" ht="12.75">
      <c r="E341" s="16"/>
    </row>
    <row r="342" ht="12.75">
      <c r="E342" s="16"/>
    </row>
    <row r="343" ht="12.75">
      <c r="E343" s="16"/>
    </row>
    <row r="344" ht="12.75">
      <c r="E344" s="16"/>
    </row>
    <row r="345" ht="12.75">
      <c r="E345" s="16"/>
    </row>
    <row r="346" ht="12.75">
      <c r="E346" s="16"/>
    </row>
    <row r="347" ht="12.75">
      <c r="E347" s="16"/>
    </row>
    <row r="348" ht="12.75">
      <c r="E348" s="16"/>
    </row>
    <row r="349" ht="12.75">
      <c r="E349" s="16"/>
    </row>
    <row r="350" ht="12.75">
      <c r="E350" s="16"/>
    </row>
    <row r="351" ht="12.75">
      <c r="E351" s="16"/>
    </row>
    <row r="352" ht="12.75">
      <c r="E352" s="16"/>
    </row>
    <row r="353" ht="12.75">
      <c r="E353" s="16"/>
    </row>
    <row r="354" ht="12.75">
      <c r="E354" s="16"/>
    </row>
    <row r="355" ht="12.75">
      <c r="E355" s="16"/>
    </row>
    <row r="356" ht="12.75">
      <c r="E356" s="16"/>
    </row>
    <row r="357" ht="12.75">
      <c r="E357" s="16"/>
    </row>
    <row r="358" ht="12.75">
      <c r="E358" s="16"/>
    </row>
    <row r="359" ht="12.75">
      <c r="E359" s="16"/>
    </row>
    <row r="360" ht="12.75">
      <c r="E360" s="16"/>
    </row>
    <row r="361" ht="12.75">
      <c r="E361" s="16"/>
    </row>
    <row r="362" ht="12.75">
      <c r="E362" s="16"/>
    </row>
    <row r="363" ht="12.75">
      <c r="E363" s="16"/>
    </row>
    <row r="364" ht="12.75">
      <c r="E364" s="16"/>
    </row>
    <row r="365" ht="12.75">
      <c r="E365" s="16"/>
    </row>
    <row r="366" ht="12.75">
      <c r="E366" s="16"/>
    </row>
    <row r="367" ht="12.75">
      <c r="E367" s="16"/>
    </row>
    <row r="368" ht="12.75">
      <c r="E368" s="16"/>
    </row>
    <row r="369" ht="12.75">
      <c r="E369" s="16"/>
    </row>
    <row r="370" ht="12.75">
      <c r="E370" s="16"/>
    </row>
    <row r="371" ht="12.75">
      <c r="E371" s="16"/>
    </row>
    <row r="372" ht="12.75">
      <c r="E372" s="16"/>
    </row>
    <row r="373" ht="12.75">
      <c r="E373" s="16"/>
    </row>
    <row r="374" ht="12.75">
      <c r="E374" s="16"/>
    </row>
    <row r="375" ht="12.75">
      <c r="E375" s="16"/>
    </row>
    <row r="376" ht="12.75">
      <c r="E376" s="16"/>
    </row>
    <row r="377" ht="12.75">
      <c r="E377" s="16"/>
    </row>
    <row r="378" ht="12.75">
      <c r="E378" s="16"/>
    </row>
    <row r="379" ht="12.75">
      <c r="E379" s="16"/>
    </row>
    <row r="380" ht="12.75">
      <c r="E380" s="16"/>
    </row>
    <row r="381" ht="12.75">
      <c r="E381" s="16"/>
    </row>
    <row r="382" ht="12.75">
      <c r="E382" s="16"/>
    </row>
    <row r="383" ht="12.75">
      <c r="E383" s="16"/>
    </row>
    <row r="384" ht="12.75">
      <c r="E384" s="16"/>
    </row>
    <row r="385" ht="12.75">
      <c r="E385" s="16"/>
    </row>
    <row r="386" ht="12.75">
      <c r="E386" s="16"/>
    </row>
    <row r="387" ht="12.75">
      <c r="E387" s="16"/>
    </row>
    <row r="388" ht="12.75">
      <c r="E388" s="16"/>
    </row>
    <row r="389" ht="12.75">
      <c r="E389" s="16"/>
    </row>
    <row r="390" ht="12.75">
      <c r="E390" s="16"/>
    </row>
    <row r="391" ht="12.75">
      <c r="E391" s="16"/>
    </row>
    <row r="392" ht="12.75">
      <c r="E392" s="16"/>
    </row>
    <row r="393" ht="12.75">
      <c r="E393" s="16"/>
    </row>
    <row r="394" ht="12.75">
      <c r="E394" s="16"/>
    </row>
    <row r="395" ht="12.75">
      <c r="E395" s="16"/>
    </row>
    <row r="396" ht="12.75">
      <c r="E396" s="16"/>
    </row>
    <row r="397" ht="12.75">
      <c r="E397" s="16"/>
    </row>
    <row r="398" ht="12.75">
      <c r="E398" s="16"/>
    </row>
    <row r="399" ht="12.75">
      <c r="E399" s="16"/>
    </row>
    <row r="400" ht="12.75">
      <c r="E400" s="16"/>
    </row>
    <row r="401" ht="12.75">
      <c r="E401" s="16"/>
    </row>
    <row r="402" ht="12.75">
      <c r="E402" s="16"/>
    </row>
    <row r="403" ht="12.75">
      <c r="E403" s="16"/>
    </row>
    <row r="404" ht="12.75">
      <c r="E404" s="16"/>
    </row>
    <row r="405" ht="12.75">
      <c r="E405" s="16"/>
    </row>
    <row r="406" ht="12.75">
      <c r="E406" s="16"/>
    </row>
    <row r="407" ht="12.75">
      <c r="E407" s="16"/>
    </row>
  </sheetData>
  <mergeCells count="14">
    <mergeCell ref="D33:F33"/>
    <mergeCell ref="D53:F53"/>
    <mergeCell ref="D54:F54"/>
    <mergeCell ref="D77:F77"/>
    <mergeCell ref="D78:F78"/>
    <mergeCell ref="D100:F100"/>
    <mergeCell ref="D101:F101"/>
    <mergeCell ref="E48:F48"/>
    <mergeCell ref="E50:F50"/>
    <mergeCell ref="D32:F32"/>
    <mergeCell ref="E4:F4"/>
    <mergeCell ref="K4:L4"/>
    <mergeCell ref="N4:O4"/>
    <mergeCell ref="H4:I4"/>
  </mergeCells>
  <printOptions horizontalCentered="1" verticalCentered="1"/>
  <pageMargins left="0.25" right="0.25" top="0.75" bottom="0.5" header="0.5" footer="0.5"/>
  <pageSetup horizontalDpi="600" verticalDpi="600" orientation="landscape" paperSize="5" scale="90" r:id="rId2"/>
  <headerFooter alignWithMargins="0">
    <oddHeader>&amp;CM.U.S.I.C.  COMPARISONS
From 1987 thru' &amp;9 6/30/02
Source: ASU ValuationReport&amp;10
</oddHeader>
    <oddFooter>&amp;L&amp;8&amp;F &amp;A&amp;CData includes all data since ASU began handling MUSIC 7/1/91 and open files from ESIS&amp;R&amp;8&amp;D &amp;T</oddFooter>
  </headerFooter>
  <rowBreaks count="2" manualBreakCount="2">
    <brk id="28" max="255" man="1"/>
    <brk id="7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91"/>
  <sheetViews>
    <sheetView tabSelected="1" workbookViewId="0" topLeftCell="C1">
      <selection activeCell="P1" sqref="P1"/>
    </sheetView>
  </sheetViews>
  <sheetFormatPr defaultColWidth="9.140625" defaultRowHeight="12.75" outlineLevelRow="1" outlineLevelCol="2"/>
  <cols>
    <col min="1" max="1" width="24.00390625" style="20" customWidth="1"/>
    <col min="2" max="2" width="10.7109375" style="20" hidden="1" customWidth="1" outlineLevel="1"/>
    <col min="3" max="3" width="10.7109375" style="20" customWidth="1" collapsed="1"/>
    <col min="4" max="4" width="10.7109375" style="20" customWidth="1"/>
    <col min="5" max="5" width="1.421875" style="20" customWidth="1"/>
    <col min="6" max="6" width="10.7109375" style="20" customWidth="1"/>
    <col min="7" max="7" width="1.421875" style="20" customWidth="1"/>
    <col min="8" max="10" width="10.7109375" style="20" customWidth="1"/>
    <col min="11" max="11" width="1.8515625" style="20" customWidth="1"/>
    <col min="12" max="12" width="10.7109375" style="20" customWidth="1"/>
    <col min="13" max="13" width="1.7109375" style="20" customWidth="1"/>
    <col min="14" max="14" width="10.7109375" style="20" customWidth="1"/>
    <col min="15" max="15" width="1.57421875" style="20" customWidth="1"/>
    <col min="16" max="17" width="10.7109375" style="20" customWidth="1"/>
    <col min="18" max="18" width="10.7109375" style="20" hidden="1" customWidth="1" outlineLevel="1"/>
    <col min="19" max="19" width="1.421875" style="20" hidden="1" customWidth="1" outlineLevel="2"/>
    <col min="20" max="20" width="10.7109375" style="20" hidden="1" customWidth="1" outlineLevel="2"/>
    <col min="21" max="21" width="1.57421875" style="20" hidden="1" customWidth="1" outlineLevel="2"/>
    <col min="22" max="22" width="10.7109375" style="20" hidden="1" customWidth="1" outlineLevel="2"/>
    <col min="23" max="23" width="1.57421875" style="20" hidden="1" customWidth="1" outlineLevel="2"/>
    <col min="24" max="24" width="9.140625" style="20" customWidth="1" collapsed="1"/>
    <col min="25" max="16384" width="9.140625" style="20" customWidth="1"/>
  </cols>
  <sheetData>
    <row r="1" spans="1:23" ht="12.75">
      <c r="A1" s="58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 t="s">
        <v>95</v>
      </c>
      <c r="Q1" s="59"/>
      <c r="R1" s="59"/>
      <c r="S1" s="59"/>
      <c r="T1" s="59"/>
      <c r="U1" s="59"/>
      <c r="V1" s="59"/>
      <c r="W1" s="59"/>
    </row>
    <row r="2" spans="1:23" ht="12.7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</row>
    <row r="3" spans="1:23" ht="12.75">
      <c r="A3" s="58" t="s">
        <v>42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</row>
    <row r="4" spans="1:23" ht="12.75">
      <c r="A4" s="58" t="s">
        <v>43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</row>
    <row r="6" spans="2:22" ht="12.75">
      <c r="B6" s="60" t="s">
        <v>89</v>
      </c>
      <c r="C6" s="60" t="s">
        <v>44</v>
      </c>
      <c r="D6" s="60" t="s">
        <v>45</v>
      </c>
      <c r="E6" s="60"/>
      <c r="F6" s="60" t="s">
        <v>46</v>
      </c>
      <c r="G6" s="60"/>
      <c r="H6" s="60" t="s">
        <v>47</v>
      </c>
      <c r="I6" s="60" t="s">
        <v>48</v>
      </c>
      <c r="J6" s="60" t="s">
        <v>49</v>
      </c>
      <c r="K6" s="60"/>
      <c r="L6" s="60" t="s">
        <v>50</v>
      </c>
      <c r="M6" s="60"/>
      <c r="N6" s="60" t="s">
        <v>51</v>
      </c>
      <c r="O6" s="60"/>
      <c r="P6" s="60" t="s">
        <v>52</v>
      </c>
      <c r="Q6" s="60" t="s">
        <v>53</v>
      </c>
      <c r="R6" s="60" t="s">
        <v>54</v>
      </c>
      <c r="S6" s="60"/>
      <c r="T6" s="60" t="s">
        <v>55</v>
      </c>
      <c r="U6" s="60"/>
      <c r="V6" s="60" t="s">
        <v>56</v>
      </c>
    </row>
    <row r="8" spans="1:22" s="15" customFormat="1" ht="14.25">
      <c r="A8" s="15" t="s">
        <v>57</v>
      </c>
      <c r="B8" s="61">
        <v>90844</v>
      </c>
      <c r="C8" s="61">
        <v>90844</v>
      </c>
      <c r="D8" s="62">
        <v>93112</v>
      </c>
      <c r="E8" s="62"/>
      <c r="F8" s="62">
        <v>78367</v>
      </c>
      <c r="G8" s="62"/>
      <c r="H8" s="62">
        <v>82205</v>
      </c>
      <c r="I8" s="62">
        <v>81947</v>
      </c>
      <c r="J8" s="63">
        <v>67087</v>
      </c>
      <c r="K8" s="63"/>
      <c r="L8" s="63">
        <v>49966</v>
      </c>
      <c r="M8" s="63"/>
      <c r="N8" s="63">
        <v>40129</v>
      </c>
      <c r="O8" s="63"/>
      <c r="P8" s="63">
        <v>39999</v>
      </c>
      <c r="Q8" s="63">
        <v>28212</v>
      </c>
      <c r="R8" s="63">
        <v>18276</v>
      </c>
      <c r="S8" s="63"/>
      <c r="T8" s="63">
        <v>24736</v>
      </c>
      <c r="U8" s="63"/>
      <c r="V8" s="63">
        <v>16147</v>
      </c>
    </row>
    <row r="9" spans="2:22" ht="12.75"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</row>
    <row r="10" spans="1:22" ht="12.75">
      <c r="A10" s="15" t="s">
        <v>58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</row>
    <row r="11" spans="1:23" ht="14.25">
      <c r="A11" s="20" t="s">
        <v>59</v>
      </c>
      <c r="B11" s="64">
        <v>10685</v>
      </c>
      <c r="C11" s="64">
        <v>18119</v>
      </c>
      <c r="D11" s="64">
        <v>28148</v>
      </c>
      <c r="E11" s="64"/>
      <c r="F11" s="64">
        <v>24335</v>
      </c>
      <c r="G11" s="64"/>
      <c r="H11" s="64">
        <v>22362</v>
      </c>
      <c r="I11" s="64">
        <v>39741</v>
      </c>
      <c r="J11" s="64">
        <v>37270</v>
      </c>
      <c r="K11" s="64"/>
      <c r="L11" s="64">
        <v>34266</v>
      </c>
      <c r="M11" s="64"/>
      <c r="N11" s="64">
        <v>33262</v>
      </c>
      <c r="O11" s="64"/>
      <c r="P11" s="64">
        <v>32477</v>
      </c>
      <c r="Q11" s="64">
        <v>55265</v>
      </c>
      <c r="R11" s="64">
        <v>55045</v>
      </c>
      <c r="S11" s="64"/>
      <c r="T11" s="64">
        <v>63478</v>
      </c>
      <c r="U11" s="64"/>
      <c r="V11" s="64">
        <v>80248</v>
      </c>
      <c r="W11" s="65">
        <v>2</v>
      </c>
    </row>
    <row r="12" spans="1:23" ht="14.25">
      <c r="A12" s="20" t="s">
        <v>60</v>
      </c>
      <c r="B12" s="66">
        <v>42278</v>
      </c>
      <c r="C12" s="66">
        <v>62331</v>
      </c>
      <c r="D12" s="66">
        <v>39125</v>
      </c>
      <c r="E12" s="66"/>
      <c r="F12" s="66">
        <v>33427</v>
      </c>
      <c r="G12" s="66"/>
      <c r="H12" s="66">
        <v>36257</v>
      </c>
      <c r="I12" s="66">
        <v>63430</v>
      </c>
      <c r="J12" s="66">
        <v>40470</v>
      </c>
      <c r="K12" s="64"/>
      <c r="L12" s="66">
        <v>47070</v>
      </c>
      <c r="M12" s="64"/>
      <c r="N12" s="66">
        <v>46729</v>
      </c>
      <c r="O12" s="64"/>
      <c r="P12" s="66">
        <v>72275</v>
      </c>
      <c r="Q12" s="66">
        <v>79173</v>
      </c>
      <c r="R12" s="66">
        <v>99633</v>
      </c>
      <c r="S12" s="64"/>
      <c r="T12" s="66">
        <v>106696</v>
      </c>
      <c r="U12" s="67">
        <v>3</v>
      </c>
      <c r="V12" s="66">
        <v>101271</v>
      </c>
      <c r="W12" s="65">
        <v>2</v>
      </c>
    </row>
    <row r="13" spans="1:23" ht="14.25">
      <c r="A13" s="20" t="s">
        <v>61</v>
      </c>
      <c r="B13" s="66">
        <v>58831</v>
      </c>
      <c r="C13" s="66">
        <v>80647</v>
      </c>
      <c r="D13" s="66">
        <v>75423</v>
      </c>
      <c r="E13" s="66"/>
      <c r="F13" s="66">
        <v>79663</v>
      </c>
      <c r="G13" s="66"/>
      <c r="H13" s="66">
        <v>79130</v>
      </c>
      <c r="I13" s="66">
        <v>79906</v>
      </c>
      <c r="J13" s="66">
        <v>40442</v>
      </c>
      <c r="K13" s="64"/>
      <c r="L13" s="66">
        <v>32858</v>
      </c>
      <c r="M13" s="64"/>
      <c r="N13" s="66">
        <v>48220</v>
      </c>
      <c r="O13" s="64"/>
      <c r="P13" s="66">
        <v>58310</v>
      </c>
      <c r="Q13" s="66">
        <v>61886</v>
      </c>
      <c r="R13" s="66">
        <v>42275</v>
      </c>
      <c r="S13" s="67">
        <v>2</v>
      </c>
      <c r="T13" s="66">
        <v>70439</v>
      </c>
      <c r="U13" s="64" t="s">
        <v>11</v>
      </c>
      <c r="V13" s="66">
        <v>57244</v>
      </c>
      <c r="W13" s="65">
        <v>4</v>
      </c>
    </row>
    <row r="14" spans="1:22" ht="14.25">
      <c r="A14" s="20" t="s">
        <v>62</v>
      </c>
      <c r="B14" s="66">
        <v>18598</v>
      </c>
      <c r="C14" s="66">
        <v>14734</v>
      </c>
      <c r="D14" s="66">
        <v>11029</v>
      </c>
      <c r="E14" s="66"/>
      <c r="F14" s="66">
        <v>12995</v>
      </c>
      <c r="G14" s="66"/>
      <c r="H14" s="66">
        <v>13891</v>
      </c>
      <c r="I14" s="66">
        <v>15424</v>
      </c>
      <c r="J14" s="66">
        <v>12825</v>
      </c>
      <c r="K14" s="67" t="s">
        <v>11</v>
      </c>
      <c r="L14" s="66">
        <v>7933</v>
      </c>
      <c r="M14" s="67" t="s">
        <v>11</v>
      </c>
      <c r="N14" s="66">
        <v>7893</v>
      </c>
      <c r="O14" s="67" t="s">
        <v>11</v>
      </c>
      <c r="P14" s="66">
        <v>10524</v>
      </c>
      <c r="Q14" s="66">
        <v>0</v>
      </c>
      <c r="R14" s="66">
        <v>0</v>
      </c>
      <c r="S14" s="64"/>
      <c r="T14" s="66">
        <v>0</v>
      </c>
      <c r="U14" s="64"/>
      <c r="V14" s="66">
        <v>0</v>
      </c>
    </row>
    <row r="15" spans="1:22" ht="14.25">
      <c r="A15" s="20" t="s">
        <v>63</v>
      </c>
      <c r="B15" s="66">
        <v>88535</v>
      </c>
      <c r="C15" s="66">
        <v>190410</v>
      </c>
      <c r="D15" s="66">
        <v>51217</v>
      </c>
      <c r="E15" s="67" t="s">
        <v>11</v>
      </c>
      <c r="F15" s="66">
        <v>53510</v>
      </c>
      <c r="G15" s="66"/>
      <c r="H15" s="66">
        <v>56597</v>
      </c>
      <c r="I15" s="66">
        <v>46972</v>
      </c>
      <c r="J15" s="66">
        <v>51802</v>
      </c>
      <c r="K15" s="64"/>
      <c r="L15" s="66">
        <v>53422</v>
      </c>
      <c r="M15" s="64"/>
      <c r="N15" s="66">
        <v>46692</v>
      </c>
      <c r="O15" s="67" t="s">
        <v>11</v>
      </c>
      <c r="P15" s="66">
        <v>44994</v>
      </c>
      <c r="Q15" s="66">
        <v>53158</v>
      </c>
      <c r="R15" s="66">
        <v>52240</v>
      </c>
      <c r="S15" s="64"/>
      <c r="T15" s="66">
        <v>53508</v>
      </c>
      <c r="U15" s="64"/>
      <c r="V15" s="66">
        <v>62626</v>
      </c>
    </row>
    <row r="16" spans="1:22" ht="14.25">
      <c r="A16" s="20" t="s">
        <v>64</v>
      </c>
      <c r="B16" s="66">
        <v>191895</v>
      </c>
      <c r="C16" s="66">
        <v>0</v>
      </c>
      <c r="D16" s="66">
        <v>95190</v>
      </c>
      <c r="E16" s="67">
        <v>2</v>
      </c>
      <c r="F16" s="66">
        <v>61379</v>
      </c>
      <c r="G16" s="66"/>
      <c r="H16" s="66">
        <v>60412</v>
      </c>
      <c r="I16" s="66">
        <v>64645</v>
      </c>
      <c r="J16" s="66">
        <v>58019</v>
      </c>
      <c r="K16" s="64" t="s">
        <v>11</v>
      </c>
      <c r="L16" s="66">
        <v>55126</v>
      </c>
      <c r="M16" s="64" t="s">
        <v>11</v>
      </c>
      <c r="N16" s="66">
        <v>38572</v>
      </c>
      <c r="O16" s="64"/>
      <c r="P16" s="66">
        <v>32923</v>
      </c>
      <c r="Q16" s="66">
        <v>36909</v>
      </c>
      <c r="R16" s="66">
        <v>40404</v>
      </c>
      <c r="S16" s="64"/>
      <c r="T16" s="66">
        <v>41595</v>
      </c>
      <c r="U16" s="64"/>
      <c r="V16" s="66">
        <v>37036</v>
      </c>
    </row>
    <row r="17" spans="1:22" ht="12.75">
      <c r="A17" s="20" t="s">
        <v>65</v>
      </c>
      <c r="B17" s="66">
        <v>21968</v>
      </c>
      <c r="C17" s="66">
        <v>0</v>
      </c>
      <c r="D17" s="66">
        <v>0</v>
      </c>
      <c r="E17" s="66"/>
      <c r="F17" s="66">
        <v>5000</v>
      </c>
      <c r="G17" s="66"/>
      <c r="H17" s="66">
        <v>2775</v>
      </c>
      <c r="I17" s="66">
        <v>2775</v>
      </c>
      <c r="J17" s="66">
        <v>3000</v>
      </c>
      <c r="K17" s="64"/>
      <c r="L17" s="66">
        <v>2215</v>
      </c>
      <c r="M17" s="64"/>
      <c r="N17" s="66">
        <v>2217</v>
      </c>
      <c r="O17" s="64"/>
      <c r="P17" s="66">
        <v>2217</v>
      </c>
      <c r="Q17" s="66">
        <v>2217</v>
      </c>
      <c r="R17" s="66">
        <v>2217</v>
      </c>
      <c r="S17" s="64" t="s">
        <v>11</v>
      </c>
      <c r="T17" s="66">
        <v>2000</v>
      </c>
      <c r="U17" s="64"/>
      <c r="V17" s="66">
        <v>2000</v>
      </c>
    </row>
    <row r="18" spans="1:22" ht="12.75" outlineLevel="1">
      <c r="A18" s="20" t="s">
        <v>90</v>
      </c>
      <c r="B18" s="66">
        <v>18119</v>
      </c>
      <c r="C18" s="66">
        <v>0</v>
      </c>
      <c r="D18" s="66">
        <v>0</v>
      </c>
      <c r="E18" s="66"/>
      <c r="F18" s="66">
        <v>0</v>
      </c>
      <c r="G18" s="66"/>
      <c r="H18" s="66">
        <v>0</v>
      </c>
      <c r="I18" s="66">
        <v>0</v>
      </c>
      <c r="J18" s="66">
        <v>0</v>
      </c>
      <c r="K18" s="64"/>
      <c r="L18" s="66">
        <v>0</v>
      </c>
      <c r="M18" s="64"/>
      <c r="N18" s="66">
        <v>0</v>
      </c>
      <c r="O18" s="64"/>
      <c r="P18" s="66">
        <v>0</v>
      </c>
      <c r="Q18" s="66">
        <v>0</v>
      </c>
      <c r="R18" s="66">
        <v>0</v>
      </c>
      <c r="S18" s="64"/>
      <c r="T18" s="66">
        <v>0</v>
      </c>
      <c r="U18" s="64"/>
      <c r="V18" s="66">
        <v>0</v>
      </c>
    </row>
    <row r="19" spans="1:22" ht="14.25">
      <c r="A19" s="20" t="s">
        <v>66</v>
      </c>
      <c r="B19" s="66">
        <v>0</v>
      </c>
      <c r="C19" s="66">
        <v>0</v>
      </c>
      <c r="D19" s="66">
        <v>-51217</v>
      </c>
      <c r="E19" s="67">
        <v>3</v>
      </c>
      <c r="F19" s="66">
        <v>0</v>
      </c>
      <c r="G19" s="66"/>
      <c r="H19" s="66">
        <v>0</v>
      </c>
      <c r="I19" s="66">
        <v>0</v>
      </c>
      <c r="J19" s="66">
        <v>0</v>
      </c>
      <c r="K19" s="64"/>
      <c r="L19" s="66">
        <v>0</v>
      </c>
      <c r="M19" s="64"/>
      <c r="N19" s="66">
        <v>0</v>
      </c>
      <c r="O19" s="64"/>
      <c r="P19" s="66">
        <v>0</v>
      </c>
      <c r="Q19" s="66">
        <v>0</v>
      </c>
      <c r="R19" s="66">
        <v>0</v>
      </c>
      <c r="S19" s="64"/>
      <c r="T19" s="66">
        <v>0</v>
      </c>
      <c r="U19" s="64"/>
      <c r="V19" s="66">
        <v>0</v>
      </c>
    </row>
    <row r="20" spans="1:22" ht="14.25">
      <c r="A20" s="20" t="s">
        <v>67</v>
      </c>
      <c r="B20" s="68">
        <v>34626</v>
      </c>
      <c r="C20" s="68">
        <f>26718+4471</f>
        <v>31189</v>
      </c>
      <c r="D20" s="68">
        <f>11420+3376</f>
        <v>14796</v>
      </c>
      <c r="E20" s="67">
        <v>4</v>
      </c>
      <c r="F20" s="68">
        <v>14796</v>
      </c>
      <c r="G20" s="68"/>
      <c r="H20" s="68">
        <v>11677</v>
      </c>
      <c r="I20" s="68">
        <v>13309</v>
      </c>
      <c r="J20" s="68">
        <v>18519</v>
      </c>
      <c r="K20" s="69"/>
      <c r="L20" s="68">
        <v>18164</v>
      </c>
      <c r="M20" s="69"/>
      <c r="N20" s="68">
        <v>20845</v>
      </c>
      <c r="O20" s="69"/>
      <c r="P20" s="70">
        <v>21625</v>
      </c>
      <c r="Q20" s="70">
        <v>21070</v>
      </c>
      <c r="R20" s="70">
        <v>24157</v>
      </c>
      <c r="S20" s="69"/>
      <c r="T20" s="68">
        <v>0</v>
      </c>
      <c r="U20" s="69"/>
      <c r="V20" s="68">
        <v>0</v>
      </c>
    </row>
    <row r="21" spans="2:22" ht="12.75"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</row>
    <row r="22" spans="1:22" s="15" customFormat="1" ht="12.75">
      <c r="A22" s="15" t="s">
        <v>68</v>
      </c>
      <c r="B22" s="63">
        <f>SUM(B11:B21)</f>
        <v>485535</v>
      </c>
      <c r="C22" s="63">
        <f>SUM(C11:C21)</f>
        <v>397430</v>
      </c>
      <c r="D22" s="63">
        <f>SUM(D11:D21)</f>
        <v>263711</v>
      </c>
      <c r="E22" s="63"/>
      <c r="F22" s="63">
        <f>SUM(F11:F21)</f>
        <v>285105</v>
      </c>
      <c r="G22" s="63"/>
      <c r="H22" s="63">
        <f>SUM(H11:H21)</f>
        <v>283101</v>
      </c>
      <c r="I22" s="63">
        <f>SUM(I11:I21)</f>
        <v>326202</v>
      </c>
      <c r="J22" s="63">
        <f>SUM(J11:J21)</f>
        <v>262347</v>
      </c>
      <c r="K22" s="63"/>
      <c r="L22" s="63">
        <f>SUM(L11:L21)</f>
        <v>251054</v>
      </c>
      <c r="M22" s="63"/>
      <c r="N22" s="63">
        <f>SUM(N11:N21)</f>
        <v>244430</v>
      </c>
      <c r="O22" s="63"/>
      <c r="P22" s="63">
        <f>SUM(P11:P21)</f>
        <v>275345</v>
      </c>
      <c r="Q22" s="63">
        <f>SUM(Q11:Q21)</f>
        <v>309678</v>
      </c>
      <c r="R22" s="63">
        <f>SUM(R11:R21)</f>
        <v>315971</v>
      </c>
      <c r="S22" s="63"/>
      <c r="T22" s="63">
        <f>SUM(T11:T21)</f>
        <v>337716</v>
      </c>
      <c r="U22" s="63"/>
      <c r="V22" s="63">
        <f>SUM(V11:V21)</f>
        <v>340425</v>
      </c>
    </row>
    <row r="23" spans="2:22" ht="12.75"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</row>
    <row r="24" spans="2:22" ht="12.75">
      <c r="B24" s="64"/>
      <c r="C24" s="64"/>
      <c r="D24" s="64"/>
      <c r="E24" s="64"/>
      <c r="F24" s="64" t="s">
        <v>11</v>
      </c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</row>
    <row r="25" spans="1:22" ht="12.75">
      <c r="A25" s="15" t="s">
        <v>69</v>
      </c>
      <c r="B25" s="64"/>
      <c r="C25" s="64"/>
      <c r="D25" s="64"/>
      <c r="E25" s="64"/>
      <c r="F25" s="64" t="s">
        <v>11</v>
      </c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</row>
    <row r="26" spans="1:22" ht="12.75">
      <c r="A26" s="20" t="s">
        <v>59</v>
      </c>
      <c r="B26" s="64">
        <v>37655</v>
      </c>
      <c r="C26" s="64">
        <v>35830</v>
      </c>
      <c r="D26" s="64">
        <v>40767</v>
      </c>
      <c r="E26" s="64"/>
      <c r="F26" s="64">
        <v>54747</v>
      </c>
      <c r="G26" s="64"/>
      <c r="H26" s="64">
        <v>52417</v>
      </c>
      <c r="I26" s="64">
        <v>57111</v>
      </c>
      <c r="J26" s="64">
        <v>53954</v>
      </c>
      <c r="K26" s="64"/>
      <c r="L26" s="64">
        <v>51457</v>
      </c>
      <c r="M26" s="64" t="s">
        <v>11</v>
      </c>
      <c r="N26" s="64">
        <v>53457</v>
      </c>
      <c r="O26" s="64"/>
      <c r="P26" s="64">
        <v>64403</v>
      </c>
      <c r="Q26" s="64">
        <v>79453</v>
      </c>
      <c r="R26" s="64">
        <v>66172</v>
      </c>
      <c r="S26" s="64"/>
      <c r="T26" s="64">
        <v>82599</v>
      </c>
      <c r="U26" s="64"/>
      <c r="V26" s="64">
        <v>81508</v>
      </c>
    </row>
    <row r="27" spans="1:22" ht="12.75">
      <c r="A27" s="20" t="s">
        <v>61</v>
      </c>
      <c r="B27" s="64">
        <v>123132</v>
      </c>
      <c r="C27" s="64">
        <v>156789</v>
      </c>
      <c r="D27" s="64">
        <v>161249</v>
      </c>
      <c r="E27" s="64"/>
      <c r="F27" s="64">
        <v>143416</v>
      </c>
      <c r="G27" s="64"/>
      <c r="H27" s="64">
        <v>145459</v>
      </c>
      <c r="I27" s="64">
        <v>135452</v>
      </c>
      <c r="J27" s="64">
        <v>77463</v>
      </c>
      <c r="K27" s="64"/>
      <c r="L27" s="64">
        <v>53877</v>
      </c>
      <c r="M27" s="64"/>
      <c r="N27" s="64">
        <v>56486</v>
      </c>
      <c r="O27" s="64"/>
      <c r="P27" s="64">
        <v>64802</v>
      </c>
      <c r="Q27" s="64">
        <v>65407</v>
      </c>
      <c r="R27" s="64">
        <v>90152</v>
      </c>
      <c r="S27" s="64"/>
      <c r="T27" s="64">
        <v>112540</v>
      </c>
      <c r="U27" s="64"/>
      <c r="V27" s="64">
        <v>76125</v>
      </c>
    </row>
    <row r="28" spans="2:22" ht="12.75"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</row>
    <row r="29" spans="1:22" s="15" customFormat="1" ht="12.75">
      <c r="A29" s="15" t="s">
        <v>68</v>
      </c>
      <c r="B29" s="63">
        <f>SUM(B26:B28)</f>
        <v>160787</v>
      </c>
      <c r="C29" s="63">
        <f>SUM(C26:C28)</f>
        <v>192619</v>
      </c>
      <c r="D29" s="63">
        <f>SUM(D26:D28)</f>
        <v>202016</v>
      </c>
      <c r="E29" s="63"/>
      <c r="F29" s="63">
        <f>SUM(F26:F28)</f>
        <v>198163</v>
      </c>
      <c r="G29" s="63"/>
      <c r="H29" s="63">
        <f>SUM(H26:H28)</f>
        <v>197876</v>
      </c>
      <c r="I29" s="63">
        <f>SUM(I26:I28)</f>
        <v>192563</v>
      </c>
      <c r="J29" s="63">
        <f>SUM(J26:J27)</f>
        <v>131417</v>
      </c>
      <c r="K29" s="63"/>
      <c r="L29" s="63">
        <f>SUM(L26:L28)</f>
        <v>105334</v>
      </c>
      <c r="M29" s="63"/>
      <c r="N29" s="63">
        <f>SUM(N26:N28)</f>
        <v>109943</v>
      </c>
      <c r="O29" s="63"/>
      <c r="P29" s="63">
        <f>SUM(P26:P28)</f>
        <v>129205</v>
      </c>
      <c r="Q29" s="63">
        <f>SUM(Q26:Q28)</f>
        <v>144860</v>
      </c>
      <c r="R29" s="63">
        <f>SUM(R26:R27)</f>
        <v>156324</v>
      </c>
      <c r="S29" s="63"/>
      <c r="T29" s="63">
        <f>SUM(T26:T28)</f>
        <v>195139</v>
      </c>
      <c r="U29" s="63"/>
      <c r="V29" s="63">
        <f>SUM(V26:V28)</f>
        <v>157633</v>
      </c>
    </row>
    <row r="30" spans="2:22" ht="12.75"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</row>
    <row r="31" spans="2:22" ht="12.75"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</row>
    <row r="32" spans="1:22" ht="12.75">
      <c r="A32" s="20" t="s">
        <v>70</v>
      </c>
      <c r="B32" s="71">
        <f>SUM(B8,B22,B29)</f>
        <v>737166</v>
      </c>
      <c r="C32" s="71">
        <f>SUM(C8,C22,C29)</f>
        <v>680893</v>
      </c>
      <c r="D32" s="71">
        <f>SUM(D8,D22,D29)</f>
        <v>558839</v>
      </c>
      <c r="E32" s="71"/>
      <c r="F32" s="71">
        <f>SUM(F8,F22,F29)</f>
        <v>561635</v>
      </c>
      <c r="G32" s="71"/>
      <c r="H32" s="71">
        <f>SUM(H8,H22,H29)</f>
        <v>563182</v>
      </c>
      <c r="I32" s="71">
        <f>SUM(I8,I22,I29)</f>
        <v>600712</v>
      </c>
      <c r="J32" s="71">
        <f>SUM(J8,J22,J29)</f>
        <v>460851</v>
      </c>
      <c r="K32" s="64"/>
      <c r="L32" s="71">
        <f>SUM(L8,L22,L29)</f>
        <v>406354</v>
      </c>
      <c r="M32" s="64"/>
      <c r="N32" s="71">
        <f>SUM(N8,N22,N29)</f>
        <v>394502</v>
      </c>
      <c r="O32" s="64"/>
      <c r="P32" s="71">
        <f>SUM(P8,P22,P29)</f>
        <v>444549</v>
      </c>
      <c r="Q32" s="71">
        <f>SUM(Q8,Q22,Q29)</f>
        <v>482750</v>
      </c>
      <c r="R32" s="71">
        <f>SUM(R8,R22,R29)</f>
        <v>490571</v>
      </c>
      <c r="S32" s="64"/>
      <c r="T32" s="71">
        <f>SUM(T8,T22,T29)</f>
        <v>557591</v>
      </c>
      <c r="U32" s="64"/>
      <c r="V32" s="71">
        <f>SUM(V8,V22,V29)</f>
        <v>514205</v>
      </c>
    </row>
    <row r="33" spans="2:22" ht="12.75"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</row>
    <row r="34" spans="1:22" ht="12.75">
      <c r="A34" s="20" t="s">
        <v>91</v>
      </c>
      <c r="B34" s="64"/>
      <c r="C34" s="105" t="s">
        <v>11</v>
      </c>
      <c r="D34" s="105" t="s">
        <v>11</v>
      </c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</row>
    <row r="35" spans="2:22" ht="12.75"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</row>
    <row r="36" spans="2:22" ht="12.75"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</row>
    <row r="37" spans="2:22" ht="12.75"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</row>
    <row r="38" spans="2:22" ht="12.75"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</row>
    <row r="39" spans="1:22" ht="13.5" thickBot="1">
      <c r="A39" s="72"/>
      <c r="B39" s="73"/>
      <c r="C39" s="73"/>
      <c r="D39" s="73"/>
      <c r="E39" s="73"/>
      <c r="F39" s="73"/>
      <c r="G39" s="73"/>
      <c r="H39" s="73"/>
      <c r="I39" s="73"/>
      <c r="J39" s="73"/>
      <c r="K39" s="72"/>
      <c r="L39" s="73"/>
      <c r="M39" s="73"/>
      <c r="N39" s="73"/>
      <c r="O39" s="73"/>
      <c r="P39" s="73"/>
      <c r="Q39" s="73"/>
      <c r="R39" s="64"/>
      <c r="S39" s="64"/>
      <c r="T39" s="64"/>
      <c r="U39" s="64"/>
      <c r="V39" s="64"/>
    </row>
    <row r="40" spans="1:22" ht="14.25" outlineLevel="1">
      <c r="A40" s="74" t="s">
        <v>71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</row>
    <row r="41" spans="2:22" ht="8.25" customHeight="1"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</row>
    <row r="42" spans="1:22" ht="14.25" hidden="1" outlineLevel="1">
      <c r="A42" s="74" t="s">
        <v>72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</row>
    <row r="43" spans="2:22" ht="8.25" customHeight="1" hidden="1" outlineLevel="1"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</row>
    <row r="44" spans="1:22" ht="14.25" hidden="1" outlineLevel="1">
      <c r="A44" s="74" t="s">
        <v>73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</row>
    <row r="45" spans="2:22" ht="8.25" customHeight="1" hidden="1" outlineLevel="1"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</row>
    <row r="46" spans="1:22" ht="14.25" hidden="1" outlineLevel="1">
      <c r="A46" s="74" t="s">
        <v>74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</row>
    <row r="47" spans="2:22" ht="8.25" customHeight="1" hidden="1" outlineLevel="1"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</row>
    <row r="48" spans="1:22" ht="14.25" collapsed="1">
      <c r="A48" s="74" t="s">
        <v>75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</row>
    <row r="49" spans="2:22" ht="8.25" customHeight="1"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</row>
    <row r="50" spans="1:22" ht="14.25">
      <c r="A50" s="74" t="s">
        <v>76</v>
      </c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</row>
    <row r="51" spans="2:22" ht="8.25" customHeight="1"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</row>
    <row r="52" spans="1:22" ht="14.25">
      <c r="A52" s="74" t="s">
        <v>77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</row>
    <row r="53" spans="2:22" ht="8.25" customHeight="1"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</row>
    <row r="54" spans="1:22" ht="14.25">
      <c r="A54" s="74" t="s">
        <v>11</v>
      </c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</row>
    <row r="55" spans="2:22" ht="12.75"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</row>
    <row r="56" spans="2:22" ht="12.75"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</row>
    <row r="57" spans="2:22" ht="12.75"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</row>
    <row r="58" spans="2:22" ht="12.75"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</row>
    <row r="59" spans="2:22" ht="12.75"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</row>
    <row r="60" spans="2:22" ht="12.75"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</row>
    <row r="61" spans="2:22" ht="12.75"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</row>
    <row r="62" spans="2:22" ht="12.75"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</row>
    <row r="63" spans="2:22" ht="12.75"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</row>
    <row r="64" spans="2:22" ht="12.75"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</row>
    <row r="65" spans="2:22" ht="12.75"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</row>
    <row r="66" spans="2:22" ht="12.75"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</row>
    <row r="67" spans="2:22" ht="12.75"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</row>
    <row r="68" spans="2:22" ht="12.75"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</row>
    <row r="69" spans="2:22" ht="12.75"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</row>
    <row r="70" spans="2:22" ht="12.75"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</row>
    <row r="71" spans="2:22" ht="12.75"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</row>
    <row r="72" spans="2:22" ht="12.75"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</row>
    <row r="73" spans="2:22" ht="12.75"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</row>
    <row r="74" spans="2:22" ht="12.75"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</row>
    <row r="75" spans="2:22" ht="12.75"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</row>
    <row r="76" spans="2:22" ht="12.75"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</row>
    <row r="77" spans="2:22" ht="12.75"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</row>
    <row r="78" spans="2:22" ht="12.75"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</row>
    <row r="79" spans="2:22" ht="12.75"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</row>
    <row r="80" spans="2:22" ht="12.75"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</row>
    <row r="81" spans="2:22" ht="12.75"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</row>
    <row r="82" spans="2:22" ht="12.75"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</row>
    <row r="83" spans="2:22" ht="12.75"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</row>
    <row r="84" spans="2:22" ht="12.75"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</row>
    <row r="85" spans="2:22" ht="12.75"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</row>
    <row r="86" spans="2:22" ht="12.75"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</row>
    <row r="87" spans="2:22" ht="12.75"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</row>
    <row r="88" spans="2:22" ht="12.75"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</row>
    <row r="89" spans="2:22" ht="12.75"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</row>
    <row r="90" spans="2:22" ht="12.75"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</row>
    <row r="91" spans="2:22" ht="12.75"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</row>
    <row r="92" spans="2:22" ht="12.75"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</row>
    <row r="93" spans="2:22" ht="12.75"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</row>
    <row r="94" spans="2:22" ht="12.75"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</row>
    <row r="95" spans="2:22" ht="12.75"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</row>
    <row r="96" spans="2:22" ht="12.75"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</row>
    <row r="97" spans="2:22" ht="12.75"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</row>
    <row r="98" spans="2:22" ht="12.75"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</row>
    <row r="99" spans="2:22" ht="12.75"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</row>
    <row r="100" spans="2:22" ht="12.75"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</row>
    <row r="101" spans="2:22" ht="12.75"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</row>
    <row r="102" spans="2:22" ht="12.75"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</row>
    <row r="103" spans="2:22" ht="12.75"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</row>
    <row r="104" spans="2:22" ht="12.75"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</row>
    <row r="105" spans="2:22" ht="12.75"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</row>
    <row r="106" spans="2:22" ht="12.75"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</row>
    <row r="107" spans="2:22" ht="12.75"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</row>
    <row r="108" spans="2:22" ht="12.75"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</row>
    <row r="109" spans="2:22" ht="12.75"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</row>
    <row r="110" spans="2:22" ht="12.75"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</row>
    <row r="111" spans="2:22" ht="12.75"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</row>
    <row r="112" spans="2:22" ht="12.75"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</row>
    <row r="113" spans="2:22" ht="12.75"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6"/>
      <c r="U113" s="76"/>
      <c r="V113" s="76"/>
    </row>
    <row r="114" spans="2:22" ht="12.75"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6"/>
      <c r="U114" s="76"/>
      <c r="V114" s="76"/>
    </row>
    <row r="115" spans="2:22" ht="12.75"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6"/>
      <c r="U115" s="76"/>
      <c r="V115" s="76"/>
    </row>
    <row r="116" spans="2:22" ht="12.75"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6"/>
      <c r="U116" s="76"/>
      <c r="V116" s="76"/>
    </row>
    <row r="117" spans="2:22" ht="12.75"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6"/>
      <c r="U117" s="76"/>
      <c r="V117" s="76"/>
    </row>
    <row r="118" spans="2:22" ht="12.75"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6"/>
      <c r="U118" s="76"/>
      <c r="V118" s="76"/>
    </row>
    <row r="119" spans="2:22" ht="12.75"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6"/>
      <c r="U119" s="76"/>
      <c r="V119" s="76"/>
    </row>
    <row r="120" spans="2:22" ht="12.75"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6"/>
      <c r="U120" s="76"/>
      <c r="V120" s="76"/>
    </row>
    <row r="121" spans="2:22" ht="12.75"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6"/>
      <c r="U121" s="76"/>
      <c r="V121" s="76"/>
    </row>
    <row r="122" spans="2:22" ht="12.75"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6"/>
      <c r="U122" s="76"/>
      <c r="V122" s="76"/>
    </row>
    <row r="123" spans="2:22" ht="12.75">
      <c r="B123" s="75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6"/>
      <c r="U123" s="76"/>
      <c r="V123" s="76"/>
    </row>
    <row r="124" spans="2:22" ht="12.75"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6"/>
      <c r="U124" s="76"/>
      <c r="V124" s="76"/>
    </row>
    <row r="125" spans="2:22" ht="12.75"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6"/>
      <c r="U125" s="76"/>
      <c r="V125" s="76"/>
    </row>
    <row r="126" spans="2:22" ht="12.75"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6"/>
      <c r="U126" s="76"/>
      <c r="V126" s="76"/>
    </row>
    <row r="127" spans="2:22" ht="12.75">
      <c r="B127" s="75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6"/>
      <c r="U127" s="76"/>
      <c r="V127" s="76"/>
    </row>
    <row r="128" spans="2:22" ht="12.75"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6"/>
      <c r="U128" s="76"/>
      <c r="V128" s="76"/>
    </row>
    <row r="129" spans="2:22" ht="12.75"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6"/>
      <c r="U129" s="76"/>
      <c r="V129" s="76"/>
    </row>
    <row r="130" spans="2:22" ht="12.75"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6"/>
      <c r="U130" s="76"/>
      <c r="V130" s="76"/>
    </row>
    <row r="131" spans="2:22" ht="12.75"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6"/>
      <c r="U131" s="76"/>
      <c r="V131" s="76"/>
    </row>
    <row r="132" spans="2:22" ht="12.75"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6"/>
      <c r="U132" s="76"/>
      <c r="V132" s="76"/>
    </row>
    <row r="133" spans="2:22" ht="12.75"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6"/>
      <c r="U133" s="76"/>
      <c r="V133" s="76"/>
    </row>
    <row r="134" spans="2:22" ht="12.75"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6"/>
      <c r="U134" s="76"/>
      <c r="V134" s="76"/>
    </row>
    <row r="135" spans="2:22" ht="12.75"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6"/>
      <c r="U135" s="76"/>
      <c r="V135" s="76"/>
    </row>
    <row r="136" spans="2:22" ht="12.75"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6"/>
      <c r="U136" s="76"/>
      <c r="V136" s="76"/>
    </row>
    <row r="137" spans="2:22" ht="12.75"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6"/>
      <c r="U137" s="76"/>
      <c r="V137" s="76"/>
    </row>
    <row r="138" spans="2:22" ht="12.75"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6"/>
      <c r="U138" s="76"/>
      <c r="V138" s="76"/>
    </row>
    <row r="139" spans="2:22" ht="12.75"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6"/>
      <c r="U139" s="76"/>
      <c r="V139" s="76"/>
    </row>
    <row r="140" spans="2:22" ht="12.75"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6"/>
      <c r="U140" s="76"/>
      <c r="V140" s="76"/>
    </row>
    <row r="141" spans="2:22" ht="12.75"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6"/>
      <c r="U141" s="76"/>
      <c r="V141" s="76"/>
    </row>
    <row r="142" spans="2:22" ht="12.75">
      <c r="B142" s="75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6"/>
      <c r="U142" s="76"/>
      <c r="V142" s="76"/>
    </row>
    <row r="143" spans="2:22" ht="12.75">
      <c r="B143" s="75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6"/>
      <c r="U143" s="76"/>
      <c r="V143" s="76"/>
    </row>
    <row r="144" spans="2:22" ht="12.75"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6"/>
      <c r="U144" s="76"/>
      <c r="V144" s="76"/>
    </row>
    <row r="145" spans="2:22" ht="12.75">
      <c r="B145" s="75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6"/>
      <c r="U145" s="76"/>
      <c r="V145" s="76"/>
    </row>
    <row r="146" spans="2:22" ht="12.75"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6"/>
      <c r="U146" s="76"/>
      <c r="V146" s="76"/>
    </row>
    <row r="147" spans="2:22" ht="12.75"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6"/>
      <c r="U147" s="76"/>
      <c r="V147" s="76"/>
    </row>
    <row r="148" spans="2:22" ht="12.75">
      <c r="B148" s="75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6"/>
      <c r="U148" s="76"/>
      <c r="V148" s="76"/>
    </row>
    <row r="149" spans="2:22" ht="12.75"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6"/>
      <c r="U149" s="76"/>
      <c r="V149" s="76"/>
    </row>
    <row r="150" spans="2:22" ht="12.75"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6"/>
      <c r="U150" s="76"/>
      <c r="V150" s="76"/>
    </row>
    <row r="151" spans="2:22" ht="12.75">
      <c r="B151" s="75"/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6"/>
      <c r="U151" s="76"/>
      <c r="V151" s="76"/>
    </row>
    <row r="152" spans="2:22" ht="12.75"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6"/>
      <c r="U152" s="76"/>
      <c r="V152" s="76"/>
    </row>
    <row r="153" spans="2:22" ht="12.75"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6"/>
      <c r="U153" s="76"/>
      <c r="V153" s="76"/>
    </row>
    <row r="154" spans="2:22" ht="12.75"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6"/>
      <c r="U154" s="76"/>
      <c r="V154" s="76"/>
    </row>
    <row r="155" spans="2:22" ht="12.75"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6"/>
      <c r="U155" s="76"/>
      <c r="V155" s="76"/>
    </row>
    <row r="156" spans="2:22" ht="12.75"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6"/>
      <c r="U156" s="76"/>
      <c r="V156" s="76"/>
    </row>
    <row r="157" spans="2:22" ht="12.75"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6"/>
      <c r="U157" s="76"/>
      <c r="V157" s="76"/>
    </row>
    <row r="158" spans="2:22" ht="12.75"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6"/>
      <c r="U158" s="76"/>
      <c r="V158" s="76"/>
    </row>
    <row r="159" spans="2:22" ht="12.75">
      <c r="B159" s="75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6"/>
      <c r="U159" s="76"/>
      <c r="V159" s="76"/>
    </row>
    <row r="160" spans="2:22" ht="12.75">
      <c r="B160" s="75"/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6"/>
      <c r="U160" s="76"/>
      <c r="V160" s="76"/>
    </row>
    <row r="161" spans="2:22" ht="12.75">
      <c r="B161" s="75"/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6"/>
      <c r="U161" s="76"/>
      <c r="V161" s="76"/>
    </row>
    <row r="162" spans="2:22" ht="12.75">
      <c r="B162" s="75"/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6"/>
      <c r="U162" s="76"/>
      <c r="V162" s="76"/>
    </row>
    <row r="163" spans="2:22" ht="12.75">
      <c r="B163" s="75"/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6"/>
      <c r="U163" s="76"/>
      <c r="V163" s="76"/>
    </row>
    <row r="164" spans="2:22" ht="12.75">
      <c r="B164" s="75"/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6"/>
      <c r="U164" s="76"/>
      <c r="V164" s="76"/>
    </row>
    <row r="165" spans="2:22" ht="12.75">
      <c r="B165" s="75"/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6"/>
      <c r="U165" s="76"/>
      <c r="V165" s="76"/>
    </row>
    <row r="166" spans="2:22" ht="12.75">
      <c r="B166" s="75"/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6"/>
      <c r="U166" s="76"/>
      <c r="V166" s="76"/>
    </row>
    <row r="167" spans="2:22" ht="12.75">
      <c r="B167" s="75"/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6"/>
      <c r="U167" s="76"/>
      <c r="V167" s="76"/>
    </row>
    <row r="168" spans="2:22" ht="12.75">
      <c r="B168" s="75"/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6"/>
      <c r="U168" s="76"/>
      <c r="V168" s="76"/>
    </row>
    <row r="169" spans="2:22" ht="12.75">
      <c r="B169" s="75"/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6"/>
      <c r="U169" s="76"/>
      <c r="V169" s="76"/>
    </row>
    <row r="170" spans="2:22" ht="12.75">
      <c r="B170" s="75"/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6"/>
      <c r="U170" s="76"/>
      <c r="V170" s="76"/>
    </row>
    <row r="171" spans="2:22" ht="12.75">
      <c r="B171" s="75"/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6"/>
      <c r="U171" s="76"/>
      <c r="V171" s="76"/>
    </row>
    <row r="172" spans="2:22" ht="12.75">
      <c r="B172" s="75"/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6"/>
      <c r="U172" s="76"/>
      <c r="V172" s="76"/>
    </row>
    <row r="173" spans="2:22" ht="12.75">
      <c r="B173" s="75"/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6"/>
      <c r="U173" s="76"/>
      <c r="V173" s="76"/>
    </row>
    <row r="174" spans="2:22" ht="12.75">
      <c r="B174" s="75"/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6"/>
      <c r="U174" s="76"/>
      <c r="V174" s="76"/>
    </row>
    <row r="175" spans="2:22" ht="12.75">
      <c r="B175" s="75"/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6"/>
      <c r="U175" s="76"/>
      <c r="V175" s="76"/>
    </row>
    <row r="176" spans="2:22" ht="12.75">
      <c r="B176" s="75"/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6"/>
      <c r="U176" s="76"/>
      <c r="V176" s="76"/>
    </row>
    <row r="177" spans="2:22" ht="12.75">
      <c r="B177" s="75"/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6"/>
      <c r="U177" s="76"/>
      <c r="V177" s="76"/>
    </row>
    <row r="178" spans="2:22" ht="12.75">
      <c r="B178" s="75"/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6"/>
      <c r="U178" s="76"/>
      <c r="V178" s="76"/>
    </row>
    <row r="179" spans="2:22" ht="12.75">
      <c r="B179" s="75"/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6"/>
      <c r="U179" s="76"/>
      <c r="V179" s="76"/>
    </row>
    <row r="180" spans="2:22" ht="12.75">
      <c r="B180" s="75"/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6"/>
      <c r="U180" s="76"/>
      <c r="V180" s="76"/>
    </row>
    <row r="181" spans="2:22" ht="12.75">
      <c r="B181" s="75"/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6"/>
      <c r="U181" s="76"/>
      <c r="V181" s="76"/>
    </row>
    <row r="182" spans="2:22" ht="12.75">
      <c r="B182" s="75"/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6"/>
      <c r="U182" s="76"/>
      <c r="V182" s="76"/>
    </row>
    <row r="183" spans="2:22" ht="12.75">
      <c r="B183" s="75"/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6"/>
      <c r="U183" s="76"/>
      <c r="V183" s="76"/>
    </row>
    <row r="184" spans="2:22" ht="12.75">
      <c r="B184" s="75"/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6"/>
      <c r="U184" s="76"/>
      <c r="V184" s="76"/>
    </row>
    <row r="185" spans="2:22" ht="12.75">
      <c r="B185" s="75"/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6"/>
      <c r="U185" s="76"/>
      <c r="V185" s="76"/>
    </row>
    <row r="186" spans="2:22" ht="12.75">
      <c r="B186" s="75"/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6"/>
      <c r="U186" s="76"/>
      <c r="V186" s="76"/>
    </row>
    <row r="187" spans="2:22" ht="12.75">
      <c r="B187" s="75"/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6"/>
      <c r="U187" s="76"/>
      <c r="V187" s="76"/>
    </row>
    <row r="188" spans="2:22" ht="12.75">
      <c r="B188" s="75"/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6"/>
      <c r="U188" s="76"/>
      <c r="V188" s="76"/>
    </row>
    <row r="189" spans="2:22" ht="12.75">
      <c r="B189" s="75"/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6"/>
      <c r="U189" s="76"/>
      <c r="V189" s="76"/>
    </row>
    <row r="190" spans="2:22" ht="12.75">
      <c r="B190" s="75"/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6"/>
      <c r="U190" s="76"/>
      <c r="V190" s="76"/>
    </row>
    <row r="191" spans="2:22" ht="12.75">
      <c r="B191" s="75"/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6"/>
      <c r="U191" s="76"/>
      <c r="V191" s="76"/>
    </row>
    <row r="192" spans="2:22" ht="12.75">
      <c r="B192" s="75"/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6"/>
      <c r="U192" s="76"/>
      <c r="V192" s="76"/>
    </row>
    <row r="193" spans="2:22" ht="12.75">
      <c r="B193" s="75"/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6"/>
      <c r="U193" s="76"/>
      <c r="V193" s="76"/>
    </row>
    <row r="194" spans="2:22" ht="12.75">
      <c r="B194" s="75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6"/>
      <c r="U194" s="76"/>
      <c r="V194" s="76"/>
    </row>
    <row r="195" spans="2:22" ht="12.75"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6"/>
      <c r="U195" s="76"/>
      <c r="V195" s="76"/>
    </row>
    <row r="196" spans="2:22" ht="12.75">
      <c r="B196" s="75"/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6"/>
      <c r="U196" s="76"/>
      <c r="V196" s="76"/>
    </row>
    <row r="197" spans="2:22" ht="12.75">
      <c r="B197" s="75"/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6"/>
      <c r="U197" s="76"/>
      <c r="V197" s="76"/>
    </row>
    <row r="198" spans="2:22" ht="12.75">
      <c r="B198" s="75"/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6"/>
      <c r="U198" s="76"/>
      <c r="V198" s="76"/>
    </row>
    <row r="199" spans="2:22" ht="12.75">
      <c r="B199" s="75"/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6"/>
      <c r="U199" s="76"/>
      <c r="V199" s="76"/>
    </row>
    <row r="200" spans="2:22" ht="12.75">
      <c r="B200" s="75"/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6"/>
      <c r="U200" s="76"/>
      <c r="V200" s="76"/>
    </row>
    <row r="201" spans="2:22" ht="12.75">
      <c r="B201" s="75"/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6"/>
      <c r="U201" s="76"/>
      <c r="V201" s="76"/>
    </row>
    <row r="202" spans="2:22" ht="12.75">
      <c r="B202" s="75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6"/>
      <c r="U202" s="76"/>
      <c r="V202" s="76"/>
    </row>
    <row r="203" spans="2:22" ht="12.75">
      <c r="B203" s="75"/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6"/>
      <c r="U203" s="76"/>
      <c r="V203" s="76"/>
    </row>
    <row r="204" spans="2:22" ht="12.75">
      <c r="B204" s="75"/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6"/>
      <c r="U204" s="76"/>
      <c r="V204" s="76"/>
    </row>
    <row r="205" spans="2:22" ht="12.75">
      <c r="B205" s="75"/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6"/>
      <c r="U205" s="76"/>
      <c r="V205" s="76"/>
    </row>
    <row r="206" spans="2:22" ht="12.75">
      <c r="B206" s="75"/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6"/>
      <c r="U206" s="76"/>
      <c r="V206" s="76"/>
    </row>
    <row r="207" spans="2:22" ht="12.75">
      <c r="B207" s="75"/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6"/>
      <c r="U207" s="76"/>
      <c r="V207" s="76"/>
    </row>
    <row r="208" spans="2:22" ht="12.75">
      <c r="B208" s="75"/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6"/>
      <c r="U208" s="76"/>
      <c r="V208" s="76"/>
    </row>
    <row r="209" spans="2:22" ht="12.75">
      <c r="B209" s="75"/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6"/>
      <c r="U209" s="76"/>
      <c r="V209" s="76"/>
    </row>
    <row r="210" spans="2:22" ht="12.75">
      <c r="B210" s="75"/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6"/>
      <c r="U210" s="76"/>
      <c r="V210" s="76"/>
    </row>
    <row r="211" spans="2:22" ht="12.75">
      <c r="B211" s="75"/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6"/>
      <c r="U211" s="76"/>
      <c r="V211" s="76"/>
    </row>
    <row r="212" spans="2:22" ht="12.75">
      <c r="B212" s="75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6"/>
      <c r="U212" s="76"/>
      <c r="V212" s="76"/>
    </row>
    <row r="213" spans="2:22" ht="12.75">
      <c r="B213" s="75"/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6"/>
      <c r="U213" s="76"/>
      <c r="V213" s="76"/>
    </row>
    <row r="214" spans="2:22" ht="12.75">
      <c r="B214" s="75"/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6"/>
      <c r="U214" s="76"/>
      <c r="V214" s="76"/>
    </row>
    <row r="215" spans="2:22" ht="12.75">
      <c r="B215" s="75"/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6"/>
      <c r="U215" s="76"/>
      <c r="V215" s="76"/>
    </row>
    <row r="216" spans="2:22" ht="12.75">
      <c r="B216" s="75"/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6"/>
      <c r="U216" s="76"/>
      <c r="V216" s="76"/>
    </row>
    <row r="217" spans="2:22" ht="12.75">
      <c r="B217" s="75"/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6"/>
      <c r="U217" s="76"/>
      <c r="V217" s="76"/>
    </row>
    <row r="218" spans="2:22" ht="12.75">
      <c r="B218" s="75"/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6"/>
      <c r="U218" s="76"/>
      <c r="V218" s="76"/>
    </row>
    <row r="219" spans="2:22" ht="12.75">
      <c r="B219" s="75"/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6"/>
      <c r="U219" s="76"/>
      <c r="V219" s="76"/>
    </row>
    <row r="220" spans="2:22" ht="12.75">
      <c r="B220" s="75"/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6"/>
      <c r="U220" s="76"/>
      <c r="V220" s="76"/>
    </row>
    <row r="221" spans="2:22" ht="12.75">
      <c r="B221" s="75"/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6"/>
      <c r="U221" s="76"/>
      <c r="V221" s="76"/>
    </row>
    <row r="222" spans="2:22" ht="12.75">
      <c r="B222" s="75"/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6"/>
      <c r="U222" s="76"/>
      <c r="V222" s="76"/>
    </row>
    <row r="223" spans="2:22" ht="12.75">
      <c r="B223" s="75"/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6"/>
      <c r="U223" s="76"/>
      <c r="V223" s="76"/>
    </row>
    <row r="224" spans="2:22" ht="12.75">
      <c r="B224" s="75"/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76"/>
      <c r="U224" s="76"/>
      <c r="V224" s="76"/>
    </row>
    <row r="225" spans="2:22" ht="12.75">
      <c r="B225" s="75"/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6"/>
      <c r="U225" s="76"/>
      <c r="V225" s="76"/>
    </row>
    <row r="226" spans="2:22" ht="12.75">
      <c r="B226" s="75"/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6"/>
      <c r="U226" s="76"/>
      <c r="V226" s="76"/>
    </row>
    <row r="227" spans="2:22" ht="12.75">
      <c r="B227" s="75"/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6"/>
      <c r="U227" s="76"/>
      <c r="V227" s="76"/>
    </row>
    <row r="228" spans="2:22" ht="12.75">
      <c r="B228" s="75"/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6"/>
      <c r="U228" s="76"/>
      <c r="V228" s="76"/>
    </row>
    <row r="229" spans="2:22" ht="12.75">
      <c r="B229" s="75"/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6"/>
      <c r="U229" s="76"/>
      <c r="V229" s="76"/>
    </row>
    <row r="230" spans="2:22" ht="12.75">
      <c r="B230" s="75"/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6"/>
      <c r="U230" s="76"/>
      <c r="V230" s="76"/>
    </row>
    <row r="231" spans="2:22" ht="12.75">
      <c r="B231" s="75"/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6"/>
      <c r="U231" s="76"/>
      <c r="V231" s="76"/>
    </row>
    <row r="232" spans="2:22" ht="12.75">
      <c r="B232" s="75"/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6"/>
      <c r="U232" s="76"/>
      <c r="V232" s="76"/>
    </row>
    <row r="233" spans="2:22" ht="12.75">
      <c r="B233" s="75"/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6"/>
      <c r="U233" s="76"/>
      <c r="V233" s="76"/>
    </row>
    <row r="234" spans="2:22" ht="12.75">
      <c r="B234" s="75"/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6"/>
      <c r="U234" s="76"/>
      <c r="V234" s="76"/>
    </row>
    <row r="235" spans="2:22" ht="12.75">
      <c r="B235" s="75"/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6"/>
      <c r="U235" s="76"/>
      <c r="V235" s="76"/>
    </row>
    <row r="236" spans="2:22" ht="12.75">
      <c r="B236" s="75"/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6"/>
      <c r="U236" s="76"/>
      <c r="V236" s="76"/>
    </row>
    <row r="237" spans="2:22" ht="12.75">
      <c r="B237" s="75"/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6"/>
      <c r="U237" s="76"/>
      <c r="V237" s="76"/>
    </row>
    <row r="238" spans="2:22" ht="12.75">
      <c r="B238" s="75"/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6"/>
      <c r="U238" s="76"/>
      <c r="V238" s="76"/>
    </row>
    <row r="239" spans="2:22" ht="12.75">
      <c r="B239" s="75"/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6"/>
      <c r="U239" s="76"/>
      <c r="V239" s="76"/>
    </row>
    <row r="240" spans="2:22" ht="12.75">
      <c r="B240" s="75"/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76"/>
      <c r="U240" s="76"/>
      <c r="V240" s="76"/>
    </row>
    <row r="241" spans="2:22" ht="12.75">
      <c r="B241" s="75"/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76"/>
      <c r="U241" s="76"/>
      <c r="V241" s="76"/>
    </row>
    <row r="242" spans="2:22" ht="12.75">
      <c r="B242" s="75"/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76"/>
      <c r="U242" s="76"/>
      <c r="V242" s="76"/>
    </row>
    <row r="243" spans="2:22" ht="12.75">
      <c r="B243" s="75"/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76"/>
      <c r="U243" s="76"/>
      <c r="V243" s="76"/>
    </row>
    <row r="244" spans="2:22" ht="12.75">
      <c r="B244" s="75"/>
      <c r="C244" s="75"/>
      <c r="D244" s="75"/>
      <c r="E244" s="75"/>
      <c r="F244" s="75"/>
      <c r="G244" s="75"/>
      <c r="H244" s="75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5"/>
      <c r="T244" s="76"/>
      <c r="U244" s="76"/>
      <c r="V244" s="76"/>
    </row>
    <row r="245" spans="2:22" ht="12.75">
      <c r="B245" s="75"/>
      <c r="C245" s="75"/>
      <c r="D245" s="75"/>
      <c r="E245" s="75"/>
      <c r="F245" s="75"/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6"/>
      <c r="U245" s="76"/>
      <c r="V245" s="76"/>
    </row>
    <row r="246" spans="2:22" ht="12.75">
      <c r="B246" s="75"/>
      <c r="C246" s="75"/>
      <c r="D246" s="75"/>
      <c r="E246" s="75"/>
      <c r="F246" s="75"/>
      <c r="G246" s="75"/>
      <c r="H246" s="75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6"/>
      <c r="U246" s="76"/>
      <c r="V246" s="76"/>
    </row>
    <row r="247" spans="2:22" ht="12.75">
      <c r="B247" s="75"/>
      <c r="C247" s="75"/>
      <c r="D247" s="75"/>
      <c r="E247" s="75"/>
      <c r="F247" s="75"/>
      <c r="G247" s="75"/>
      <c r="H247" s="75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76"/>
      <c r="U247" s="76"/>
      <c r="V247" s="76"/>
    </row>
    <row r="248" spans="2:22" ht="12.75">
      <c r="B248" s="75"/>
      <c r="C248" s="75"/>
      <c r="D248" s="75"/>
      <c r="E248" s="75"/>
      <c r="F248" s="75"/>
      <c r="G248" s="75"/>
      <c r="H248" s="75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6"/>
      <c r="U248" s="76"/>
      <c r="V248" s="76"/>
    </row>
    <row r="249" spans="2:22" ht="12.75">
      <c r="B249" s="75"/>
      <c r="C249" s="75"/>
      <c r="D249" s="75"/>
      <c r="E249" s="75"/>
      <c r="F249" s="75"/>
      <c r="G249" s="75"/>
      <c r="H249" s="75"/>
      <c r="I249" s="75"/>
      <c r="J249" s="75"/>
      <c r="K249" s="75"/>
      <c r="L249" s="75"/>
      <c r="M249" s="75"/>
      <c r="N249" s="75"/>
      <c r="O249" s="75"/>
      <c r="P249" s="75"/>
      <c r="Q249" s="75"/>
      <c r="R249" s="75"/>
      <c r="S249" s="75"/>
      <c r="T249" s="76"/>
      <c r="U249" s="76"/>
      <c r="V249" s="76"/>
    </row>
    <row r="250" spans="2:22" ht="12.75">
      <c r="B250" s="75"/>
      <c r="C250" s="75"/>
      <c r="D250" s="75"/>
      <c r="E250" s="75"/>
      <c r="F250" s="75"/>
      <c r="G250" s="75"/>
      <c r="H250" s="75"/>
      <c r="I250" s="75"/>
      <c r="J250" s="75"/>
      <c r="K250" s="75"/>
      <c r="L250" s="75"/>
      <c r="M250" s="75"/>
      <c r="N250" s="75"/>
      <c r="O250" s="75"/>
      <c r="P250" s="75"/>
      <c r="Q250" s="75"/>
      <c r="R250" s="75"/>
      <c r="S250" s="75"/>
      <c r="T250" s="76"/>
      <c r="U250" s="76"/>
      <c r="V250" s="76"/>
    </row>
    <row r="251" spans="2:22" ht="12.75">
      <c r="B251" s="75"/>
      <c r="C251" s="75"/>
      <c r="D251" s="75"/>
      <c r="E251" s="75"/>
      <c r="F251" s="75"/>
      <c r="G251" s="75"/>
      <c r="H251" s="75"/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75"/>
      <c r="T251" s="76"/>
      <c r="U251" s="76"/>
      <c r="V251" s="76"/>
    </row>
    <row r="252" spans="2:22" ht="12.75">
      <c r="B252" s="75"/>
      <c r="C252" s="75"/>
      <c r="D252" s="75"/>
      <c r="E252" s="75"/>
      <c r="F252" s="75"/>
      <c r="G252" s="75"/>
      <c r="H252" s="75"/>
      <c r="I252" s="75"/>
      <c r="J252" s="75"/>
      <c r="K252" s="75"/>
      <c r="L252" s="75"/>
      <c r="M252" s="75"/>
      <c r="N252" s="75"/>
      <c r="O252" s="75"/>
      <c r="P252" s="75"/>
      <c r="Q252" s="75"/>
      <c r="R252" s="75"/>
      <c r="S252" s="75"/>
      <c r="T252" s="76"/>
      <c r="U252" s="76"/>
      <c r="V252" s="76"/>
    </row>
    <row r="253" spans="2:22" ht="12.75">
      <c r="B253" s="75"/>
      <c r="C253" s="75"/>
      <c r="D253" s="75"/>
      <c r="E253" s="75"/>
      <c r="F253" s="75"/>
      <c r="G253" s="75"/>
      <c r="H253" s="75"/>
      <c r="I253" s="75"/>
      <c r="J253" s="75"/>
      <c r="K253" s="75"/>
      <c r="L253" s="75"/>
      <c r="M253" s="75"/>
      <c r="N253" s="75"/>
      <c r="O253" s="75"/>
      <c r="P253" s="75"/>
      <c r="Q253" s="75"/>
      <c r="R253" s="75"/>
      <c r="S253" s="75"/>
      <c r="T253" s="76"/>
      <c r="U253" s="76"/>
      <c r="V253" s="76"/>
    </row>
    <row r="254" spans="2:22" ht="12.75">
      <c r="B254" s="75"/>
      <c r="C254" s="75"/>
      <c r="D254" s="75"/>
      <c r="E254" s="75"/>
      <c r="F254" s="75"/>
      <c r="G254" s="75"/>
      <c r="H254" s="75"/>
      <c r="I254" s="75"/>
      <c r="J254" s="75"/>
      <c r="K254" s="75"/>
      <c r="L254" s="75"/>
      <c r="M254" s="75"/>
      <c r="N254" s="75"/>
      <c r="O254" s="75"/>
      <c r="P254" s="75"/>
      <c r="Q254" s="75"/>
      <c r="R254" s="75"/>
      <c r="S254" s="75"/>
      <c r="T254" s="76"/>
      <c r="U254" s="76"/>
      <c r="V254" s="76"/>
    </row>
    <row r="255" spans="2:22" ht="12.75">
      <c r="B255" s="75"/>
      <c r="C255" s="75"/>
      <c r="D255" s="75"/>
      <c r="E255" s="75"/>
      <c r="F255" s="75"/>
      <c r="G255" s="75"/>
      <c r="H255" s="75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6"/>
      <c r="U255" s="76"/>
      <c r="V255" s="76"/>
    </row>
    <row r="256" spans="2:22" ht="12.75">
      <c r="B256" s="75"/>
      <c r="C256" s="75"/>
      <c r="D256" s="75"/>
      <c r="E256" s="75"/>
      <c r="F256" s="75"/>
      <c r="G256" s="75"/>
      <c r="H256" s="75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76"/>
      <c r="U256" s="76"/>
      <c r="V256" s="76"/>
    </row>
    <row r="257" spans="2:22" ht="12.75">
      <c r="B257" s="75"/>
      <c r="C257" s="75"/>
      <c r="D257" s="75"/>
      <c r="E257" s="75"/>
      <c r="F257" s="75"/>
      <c r="G257" s="75"/>
      <c r="H257" s="75"/>
      <c r="I257" s="75"/>
      <c r="J257" s="75"/>
      <c r="K257" s="75"/>
      <c r="L257" s="75"/>
      <c r="M257" s="75"/>
      <c r="N257" s="75"/>
      <c r="O257" s="75"/>
      <c r="P257" s="75"/>
      <c r="Q257" s="75"/>
      <c r="R257" s="75"/>
      <c r="S257" s="75"/>
      <c r="T257" s="76"/>
      <c r="U257" s="76"/>
      <c r="V257" s="76"/>
    </row>
    <row r="258" spans="2:22" ht="12.75">
      <c r="B258" s="75"/>
      <c r="C258" s="75"/>
      <c r="D258" s="75"/>
      <c r="E258" s="75"/>
      <c r="F258" s="75"/>
      <c r="G258" s="75"/>
      <c r="H258" s="75"/>
      <c r="I258" s="75"/>
      <c r="J258" s="75"/>
      <c r="K258" s="75"/>
      <c r="L258" s="75"/>
      <c r="M258" s="75"/>
      <c r="N258" s="75"/>
      <c r="O258" s="75"/>
      <c r="P258" s="75"/>
      <c r="Q258" s="75"/>
      <c r="R258" s="75"/>
      <c r="S258" s="75"/>
      <c r="T258" s="76"/>
      <c r="U258" s="76"/>
      <c r="V258" s="76"/>
    </row>
    <row r="259" spans="2:22" ht="12.75">
      <c r="B259" s="75"/>
      <c r="C259" s="75"/>
      <c r="D259" s="75"/>
      <c r="E259" s="75"/>
      <c r="F259" s="75"/>
      <c r="G259" s="75"/>
      <c r="H259" s="75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6"/>
      <c r="U259" s="76"/>
      <c r="V259" s="76"/>
    </row>
    <row r="260" spans="2:22" ht="12.75">
      <c r="B260" s="75"/>
      <c r="C260" s="75"/>
      <c r="D260" s="75"/>
      <c r="E260" s="75"/>
      <c r="F260" s="75"/>
      <c r="G260" s="75"/>
      <c r="H260" s="75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76"/>
      <c r="U260" s="76"/>
      <c r="V260" s="76"/>
    </row>
    <row r="261" spans="2:22" ht="12.75">
      <c r="B261" s="75"/>
      <c r="C261" s="75"/>
      <c r="D261" s="75"/>
      <c r="E261" s="75"/>
      <c r="F261" s="75"/>
      <c r="G261" s="75"/>
      <c r="H261" s="75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6"/>
      <c r="U261" s="76"/>
      <c r="V261" s="76"/>
    </row>
    <row r="262" spans="2:22" ht="12.75">
      <c r="B262" s="75"/>
      <c r="C262" s="75"/>
      <c r="D262" s="75"/>
      <c r="E262" s="75"/>
      <c r="F262" s="75"/>
      <c r="G262" s="75"/>
      <c r="H262" s="75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6"/>
      <c r="U262" s="76"/>
      <c r="V262" s="76"/>
    </row>
    <row r="263" spans="2:22" ht="12.75">
      <c r="B263" s="75"/>
      <c r="C263" s="75"/>
      <c r="D263" s="75"/>
      <c r="E263" s="75"/>
      <c r="F263" s="75"/>
      <c r="G263" s="75"/>
      <c r="H263" s="75"/>
      <c r="I263" s="75"/>
      <c r="J263" s="75"/>
      <c r="K263" s="75"/>
      <c r="L263" s="75"/>
      <c r="M263" s="75"/>
      <c r="N263" s="75"/>
      <c r="O263" s="75"/>
      <c r="P263" s="75"/>
      <c r="Q263" s="75"/>
      <c r="R263" s="75"/>
      <c r="S263" s="75"/>
      <c r="T263" s="76"/>
      <c r="U263" s="76"/>
      <c r="V263" s="76"/>
    </row>
    <row r="264" spans="2:22" ht="12.75">
      <c r="B264" s="75"/>
      <c r="C264" s="75"/>
      <c r="D264" s="75"/>
      <c r="E264" s="75"/>
      <c r="F264" s="75"/>
      <c r="G264" s="75"/>
      <c r="H264" s="75"/>
      <c r="I264" s="75"/>
      <c r="J264" s="75"/>
      <c r="K264" s="75"/>
      <c r="L264" s="75"/>
      <c r="M264" s="75"/>
      <c r="N264" s="75"/>
      <c r="O264" s="75"/>
      <c r="P264" s="75"/>
      <c r="Q264" s="75"/>
      <c r="R264" s="75"/>
      <c r="S264" s="75"/>
      <c r="T264" s="76"/>
      <c r="U264" s="76"/>
      <c r="V264" s="76"/>
    </row>
    <row r="265" spans="2:22" ht="12.75">
      <c r="B265" s="75"/>
      <c r="C265" s="75"/>
      <c r="D265" s="75"/>
      <c r="E265" s="75"/>
      <c r="F265" s="75"/>
      <c r="G265" s="75"/>
      <c r="H265" s="75"/>
      <c r="I265" s="75"/>
      <c r="J265" s="75"/>
      <c r="K265" s="75"/>
      <c r="L265" s="75"/>
      <c r="M265" s="75"/>
      <c r="N265" s="75"/>
      <c r="O265" s="75"/>
      <c r="P265" s="75"/>
      <c r="Q265" s="75"/>
      <c r="R265" s="75"/>
      <c r="S265" s="75"/>
      <c r="T265" s="76"/>
      <c r="U265" s="76"/>
      <c r="V265" s="76"/>
    </row>
    <row r="266" spans="2:22" ht="12.75">
      <c r="B266" s="75"/>
      <c r="C266" s="75"/>
      <c r="D266" s="75"/>
      <c r="E266" s="75"/>
      <c r="F266" s="75"/>
      <c r="G266" s="75"/>
      <c r="H266" s="75"/>
      <c r="I266" s="75"/>
      <c r="J266" s="75"/>
      <c r="K266" s="75"/>
      <c r="L266" s="75"/>
      <c r="M266" s="75"/>
      <c r="N266" s="75"/>
      <c r="O266" s="75"/>
      <c r="P266" s="75"/>
      <c r="Q266" s="75"/>
      <c r="R266" s="75"/>
      <c r="S266" s="75"/>
      <c r="T266" s="76"/>
      <c r="U266" s="76"/>
      <c r="V266" s="76"/>
    </row>
    <row r="267" spans="2:22" ht="12.75">
      <c r="B267" s="75"/>
      <c r="C267" s="75"/>
      <c r="D267" s="75"/>
      <c r="E267" s="75"/>
      <c r="F267" s="75"/>
      <c r="G267" s="75"/>
      <c r="H267" s="75"/>
      <c r="I267" s="75"/>
      <c r="J267" s="75"/>
      <c r="K267" s="75"/>
      <c r="L267" s="75"/>
      <c r="M267" s="75"/>
      <c r="N267" s="75"/>
      <c r="O267" s="75"/>
      <c r="P267" s="75"/>
      <c r="Q267" s="75"/>
      <c r="R267" s="75"/>
      <c r="S267" s="75"/>
      <c r="T267" s="76"/>
      <c r="U267" s="76"/>
      <c r="V267" s="76"/>
    </row>
    <row r="268" spans="2:22" ht="12.75">
      <c r="B268" s="75"/>
      <c r="C268" s="75"/>
      <c r="D268" s="75"/>
      <c r="E268" s="75"/>
      <c r="F268" s="75"/>
      <c r="G268" s="75"/>
      <c r="H268" s="75"/>
      <c r="I268" s="75"/>
      <c r="J268" s="75"/>
      <c r="K268" s="75"/>
      <c r="L268" s="75"/>
      <c r="M268" s="75"/>
      <c r="N268" s="75"/>
      <c r="O268" s="75"/>
      <c r="P268" s="75"/>
      <c r="Q268" s="75"/>
      <c r="R268" s="75"/>
      <c r="S268" s="75"/>
      <c r="T268" s="76"/>
      <c r="U268" s="76"/>
      <c r="V268" s="76"/>
    </row>
    <row r="269" spans="2:22" ht="12.75">
      <c r="B269" s="75"/>
      <c r="C269" s="75"/>
      <c r="D269" s="75"/>
      <c r="E269" s="75"/>
      <c r="F269" s="75"/>
      <c r="G269" s="75"/>
      <c r="H269" s="75"/>
      <c r="I269" s="75"/>
      <c r="J269" s="75"/>
      <c r="K269" s="75"/>
      <c r="L269" s="75"/>
      <c r="M269" s="75"/>
      <c r="N269" s="75"/>
      <c r="O269" s="75"/>
      <c r="P269" s="75"/>
      <c r="Q269" s="75"/>
      <c r="R269" s="75"/>
      <c r="S269" s="75"/>
      <c r="T269" s="76"/>
      <c r="U269" s="76"/>
      <c r="V269" s="76"/>
    </row>
    <row r="270" spans="2:22" ht="12.75">
      <c r="B270" s="75"/>
      <c r="C270" s="75"/>
      <c r="D270" s="75"/>
      <c r="E270" s="75"/>
      <c r="F270" s="75"/>
      <c r="G270" s="75"/>
      <c r="H270" s="75"/>
      <c r="I270" s="75"/>
      <c r="J270" s="75"/>
      <c r="K270" s="75"/>
      <c r="L270" s="75"/>
      <c r="M270" s="75"/>
      <c r="N270" s="75"/>
      <c r="O270" s="75"/>
      <c r="P270" s="75"/>
      <c r="Q270" s="75"/>
      <c r="R270" s="75"/>
      <c r="S270" s="75"/>
      <c r="T270" s="76"/>
      <c r="U270" s="76"/>
      <c r="V270" s="76"/>
    </row>
    <row r="271" spans="2:22" ht="12.75">
      <c r="B271" s="75"/>
      <c r="C271" s="75"/>
      <c r="D271" s="75"/>
      <c r="E271" s="75"/>
      <c r="F271" s="75"/>
      <c r="G271" s="75"/>
      <c r="H271" s="75"/>
      <c r="I271" s="75"/>
      <c r="J271" s="75"/>
      <c r="K271" s="75"/>
      <c r="L271" s="75"/>
      <c r="M271" s="75"/>
      <c r="N271" s="75"/>
      <c r="O271" s="75"/>
      <c r="P271" s="75"/>
      <c r="Q271" s="75"/>
      <c r="R271" s="75"/>
      <c r="S271" s="75"/>
      <c r="T271" s="76"/>
      <c r="U271" s="76"/>
      <c r="V271" s="76"/>
    </row>
    <row r="272" spans="2:22" ht="12.75">
      <c r="B272" s="75"/>
      <c r="C272" s="75"/>
      <c r="D272" s="75"/>
      <c r="E272" s="75"/>
      <c r="F272" s="75"/>
      <c r="G272" s="75"/>
      <c r="H272" s="75"/>
      <c r="I272" s="75"/>
      <c r="J272" s="75"/>
      <c r="K272" s="75"/>
      <c r="L272" s="75"/>
      <c r="M272" s="75"/>
      <c r="N272" s="75"/>
      <c r="O272" s="75"/>
      <c r="P272" s="75"/>
      <c r="Q272" s="75"/>
      <c r="R272" s="75"/>
      <c r="S272" s="75"/>
      <c r="T272" s="76"/>
      <c r="U272" s="76"/>
      <c r="V272" s="76"/>
    </row>
    <row r="273" spans="2:22" ht="12.75">
      <c r="B273" s="75"/>
      <c r="C273" s="75"/>
      <c r="D273" s="75"/>
      <c r="E273" s="75"/>
      <c r="F273" s="75"/>
      <c r="G273" s="75"/>
      <c r="H273" s="75"/>
      <c r="I273" s="75"/>
      <c r="J273" s="75"/>
      <c r="K273" s="75"/>
      <c r="L273" s="75"/>
      <c r="M273" s="75"/>
      <c r="N273" s="75"/>
      <c r="O273" s="75"/>
      <c r="P273" s="75"/>
      <c r="Q273" s="75"/>
      <c r="R273" s="75"/>
      <c r="S273" s="75"/>
      <c r="T273" s="76"/>
      <c r="U273" s="76"/>
      <c r="V273" s="76"/>
    </row>
    <row r="274" spans="2:22" ht="12.75">
      <c r="B274" s="75"/>
      <c r="C274" s="75"/>
      <c r="D274" s="75"/>
      <c r="E274" s="75"/>
      <c r="F274" s="75"/>
      <c r="G274" s="75"/>
      <c r="H274" s="75"/>
      <c r="I274" s="75"/>
      <c r="J274" s="75"/>
      <c r="K274" s="75"/>
      <c r="L274" s="75"/>
      <c r="M274" s="75"/>
      <c r="N274" s="75"/>
      <c r="O274" s="75"/>
      <c r="P274" s="75"/>
      <c r="Q274" s="75"/>
      <c r="R274" s="75"/>
      <c r="S274" s="75"/>
      <c r="T274" s="76"/>
      <c r="U274" s="76"/>
      <c r="V274" s="76"/>
    </row>
    <row r="275" spans="2:22" ht="12.75">
      <c r="B275" s="75"/>
      <c r="C275" s="75"/>
      <c r="D275" s="75"/>
      <c r="E275" s="75"/>
      <c r="F275" s="75"/>
      <c r="G275" s="75"/>
      <c r="H275" s="75"/>
      <c r="I275" s="75"/>
      <c r="J275" s="75"/>
      <c r="K275" s="75"/>
      <c r="L275" s="75"/>
      <c r="M275" s="75"/>
      <c r="N275" s="75"/>
      <c r="O275" s="75"/>
      <c r="P275" s="75"/>
      <c r="Q275" s="75"/>
      <c r="R275" s="75"/>
      <c r="S275" s="75"/>
      <c r="T275" s="76"/>
      <c r="U275" s="76"/>
      <c r="V275" s="76"/>
    </row>
    <row r="276" spans="2:22" ht="12.75">
      <c r="B276" s="75"/>
      <c r="C276" s="75"/>
      <c r="D276" s="75"/>
      <c r="E276" s="75"/>
      <c r="F276" s="75"/>
      <c r="G276" s="75"/>
      <c r="H276" s="75"/>
      <c r="I276" s="75"/>
      <c r="J276" s="75"/>
      <c r="K276" s="75"/>
      <c r="L276" s="75"/>
      <c r="M276" s="75"/>
      <c r="N276" s="75"/>
      <c r="O276" s="75"/>
      <c r="P276" s="75"/>
      <c r="Q276" s="75"/>
      <c r="R276" s="75"/>
      <c r="S276" s="75"/>
      <c r="T276" s="76"/>
      <c r="U276" s="76"/>
      <c r="V276" s="76"/>
    </row>
    <row r="277" spans="2:22" ht="12.75">
      <c r="B277" s="75"/>
      <c r="C277" s="75"/>
      <c r="D277" s="75"/>
      <c r="E277" s="75"/>
      <c r="F277" s="75"/>
      <c r="G277" s="75"/>
      <c r="H277" s="75"/>
      <c r="I277" s="75"/>
      <c r="J277" s="75"/>
      <c r="K277" s="75"/>
      <c r="L277" s="75"/>
      <c r="M277" s="75"/>
      <c r="N277" s="75"/>
      <c r="O277" s="75"/>
      <c r="P277" s="75"/>
      <c r="Q277" s="75"/>
      <c r="R277" s="75"/>
      <c r="S277" s="75"/>
      <c r="T277" s="76"/>
      <c r="U277" s="76"/>
      <c r="V277" s="76"/>
    </row>
    <row r="278" spans="2:22" ht="12.75">
      <c r="B278" s="75"/>
      <c r="C278" s="75"/>
      <c r="D278" s="75"/>
      <c r="E278" s="75"/>
      <c r="F278" s="75"/>
      <c r="G278" s="75"/>
      <c r="H278" s="75"/>
      <c r="I278" s="75"/>
      <c r="J278" s="75"/>
      <c r="K278" s="75"/>
      <c r="L278" s="75"/>
      <c r="M278" s="75"/>
      <c r="N278" s="75"/>
      <c r="O278" s="75"/>
      <c r="P278" s="75"/>
      <c r="Q278" s="75"/>
      <c r="R278" s="75"/>
      <c r="S278" s="75"/>
      <c r="T278" s="76"/>
      <c r="U278" s="76"/>
      <c r="V278" s="76"/>
    </row>
    <row r="279" spans="2:22" ht="12.75">
      <c r="B279" s="75"/>
      <c r="C279" s="75"/>
      <c r="D279" s="75"/>
      <c r="E279" s="75"/>
      <c r="F279" s="75"/>
      <c r="G279" s="75"/>
      <c r="H279" s="75"/>
      <c r="I279" s="75"/>
      <c r="J279" s="75"/>
      <c r="K279" s="75"/>
      <c r="L279" s="75"/>
      <c r="M279" s="75"/>
      <c r="N279" s="75"/>
      <c r="O279" s="75"/>
      <c r="P279" s="75"/>
      <c r="Q279" s="75"/>
      <c r="R279" s="75"/>
      <c r="S279" s="75"/>
      <c r="T279" s="76"/>
      <c r="U279" s="76"/>
      <c r="V279" s="76"/>
    </row>
    <row r="280" spans="2:22" ht="12.75">
      <c r="B280" s="75"/>
      <c r="C280" s="75"/>
      <c r="D280" s="75"/>
      <c r="E280" s="75"/>
      <c r="F280" s="75"/>
      <c r="G280" s="75"/>
      <c r="H280" s="75"/>
      <c r="I280" s="75"/>
      <c r="J280" s="75"/>
      <c r="K280" s="75"/>
      <c r="L280" s="75"/>
      <c r="M280" s="75"/>
      <c r="N280" s="75"/>
      <c r="O280" s="75"/>
      <c r="P280" s="75"/>
      <c r="Q280" s="75"/>
      <c r="R280" s="75"/>
      <c r="S280" s="75"/>
      <c r="T280" s="76"/>
      <c r="U280" s="76"/>
      <c r="V280" s="76"/>
    </row>
    <row r="281" spans="2:22" ht="12.75">
      <c r="B281" s="75"/>
      <c r="C281" s="75"/>
      <c r="D281" s="75"/>
      <c r="E281" s="75"/>
      <c r="F281" s="75"/>
      <c r="G281" s="75"/>
      <c r="H281" s="75"/>
      <c r="I281" s="75"/>
      <c r="J281" s="75"/>
      <c r="K281" s="75"/>
      <c r="L281" s="75"/>
      <c r="M281" s="75"/>
      <c r="N281" s="75"/>
      <c r="O281" s="75"/>
      <c r="P281" s="75"/>
      <c r="Q281" s="75"/>
      <c r="R281" s="75"/>
      <c r="S281" s="75"/>
      <c r="T281" s="76"/>
      <c r="U281" s="76"/>
      <c r="V281" s="76"/>
    </row>
    <row r="282" spans="2:22" ht="12.75">
      <c r="B282" s="75"/>
      <c r="C282" s="75"/>
      <c r="D282" s="75"/>
      <c r="E282" s="75"/>
      <c r="F282" s="75"/>
      <c r="G282" s="75"/>
      <c r="H282" s="75"/>
      <c r="I282" s="75"/>
      <c r="J282" s="75"/>
      <c r="K282" s="75"/>
      <c r="L282" s="75"/>
      <c r="M282" s="75"/>
      <c r="N282" s="75"/>
      <c r="O282" s="75"/>
      <c r="P282" s="75"/>
      <c r="Q282" s="75"/>
      <c r="R282" s="75"/>
      <c r="S282" s="75"/>
      <c r="T282" s="76"/>
      <c r="U282" s="76"/>
      <c r="V282" s="76"/>
    </row>
    <row r="283" spans="2:22" ht="12.75">
      <c r="B283" s="75"/>
      <c r="C283" s="75"/>
      <c r="D283" s="75"/>
      <c r="E283" s="75"/>
      <c r="F283" s="75"/>
      <c r="G283" s="75"/>
      <c r="H283" s="75"/>
      <c r="I283" s="75"/>
      <c r="J283" s="75"/>
      <c r="K283" s="75"/>
      <c r="L283" s="75"/>
      <c r="M283" s="75"/>
      <c r="N283" s="75"/>
      <c r="O283" s="75"/>
      <c r="P283" s="75"/>
      <c r="Q283" s="75"/>
      <c r="R283" s="75"/>
      <c r="S283" s="75"/>
      <c r="T283" s="76"/>
      <c r="U283" s="76"/>
      <c r="V283" s="76"/>
    </row>
    <row r="284" spans="2:22" ht="12.75">
      <c r="B284" s="75"/>
      <c r="C284" s="75"/>
      <c r="D284" s="75"/>
      <c r="E284" s="75"/>
      <c r="F284" s="75"/>
      <c r="G284" s="75"/>
      <c r="H284" s="75"/>
      <c r="I284" s="75"/>
      <c r="J284" s="75"/>
      <c r="K284" s="75"/>
      <c r="L284" s="75"/>
      <c r="M284" s="75"/>
      <c r="N284" s="75"/>
      <c r="O284" s="75"/>
      <c r="P284" s="75"/>
      <c r="Q284" s="75"/>
      <c r="R284" s="75"/>
      <c r="S284" s="75"/>
      <c r="T284" s="76"/>
      <c r="U284" s="76"/>
      <c r="V284" s="76"/>
    </row>
    <row r="285" spans="2:22" ht="12.75">
      <c r="B285" s="75"/>
      <c r="C285" s="75"/>
      <c r="D285" s="75"/>
      <c r="E285" s="75"/>
      <c r="F285" s="75"/>
      <c r="G285" s="75"/>
      <c r="H285" s="75"/>
      <c r="I285" s="75"/>
      <c r="J285" s="75"/>
      <c r="K285" s="75"/>
      <c r="L285" s="75"/>
      <c r="M285" s="75"/>
      <c r="N285" s="75"/>
      <c r="O285" s="75"/>
      <c r="P285" s="75"/>
      <c r="Q285" s="75"/>
      <c r="R285" s="75"/>
      <c r="S285" s="75"/>
      <c r="T285" s="76"/>
      <c r="U285" s="76"/>
      <c r="V285" s="76"/>
    </row>
    <row r="286" spans="2:22" ht="12.75">
      <c r="B286" s="75"/>
      <c r="C286" s="75"/>
      <c r="D286" s="75"/>
      <c r="E286" s="75"/>
      <c r="F286" s="75"/>
      <c r="G286" s="75"/>
      <c r="H286" s="75"/>
      <c r="I286" s="75"/>
      <c r="J286" s="75"/>
      <c r="K286" s="75"/>
      <c r="L286" s="75"/>
      <c r="M286" s="75"/>
      <c r="N286" s="75"/>
      <c r="O286" s="75"/>
      <c r="P286" s="75"/>
      <c r="Q286" s="75"/>
      <c r="R286" s="75"/>
      <c r="S286" s="75"/>
      <c r="T286" s="76"/>
      <c r="U286" s="76"/>
      <c r="V286" s="76"/>
    </row>
    <row r="287" spans="2:22" ht="12.75">
      <c r="B287" s="75"/>
      <c r="C287" s="75"/>
      <c r="D287" s="75"/>
      <c r="E287" s="75"/>
      <c r="F287" s="75"/>
      <c r="G287" s="75"/>
      <c r="H287" s="75"/>
      <c r="I287" s="75"/>
      <c r="J287" s="75"/>
      <c r="K287" s="75"/>
      <c r="L287" s="75"/>
      <c r="M287" s="75"/>
      <c r="N287" s="75"/>
      <c r="O287" s="75"/>
      <c r="P287" s="75"/>
      <c r="Q287" s="75"/>
      <c r="R287" s="75"/>
      <c r="S287" s="75"/>
      <c r="T287" s="76"/>
      <c r="U287" s="76"/>
      <c r="V287" s="76"/>
    </row>
    <row r="288" spans="2:22" ht="12.75">
      <c r="B288" s="75"/>
      <c r="C288" s="75"/>
      <c r="D288" s="75"/>
      <c r="E288" s="75"/>
      <c r="F288" s="75"/>
      <c r="G288" s="75"/>
      <c r="H288" s="75"/>
      <c r="I288" s="75"/>
      <c r="J288" s="75"/>
      <c r="K288" s="75"/>
      <c r="L288" s="75"/>
      <c r="M288" s="75"/>
      <c r="N288" s="75"/>
      <c r="O288" s="75"/>
      <c r="P288" s="75"/>
      <c r="Q288" s="75"/>
      <c r="R288" s="75"/>
      <c r="S288" s="75"/>
      <c r="T288" s="76"/>
      <c r="U288" s="76"/>
      <c r="V288" s="76"/>
    </row>
    <row r="289" spans="2:22" ht="12.75">
      <c r="B289" s="75"/>
      <c r="C289" s="75"/>
      <c r="D289" s="75"/>
      <c r="E289" s="75"/>
      <c r="F289" s="75"/>
      <c r="G289" s="75"/>
      <c r="H289" s="75"/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75"/>
      <c r="T289" s="76"/>
      <c r="U289" s="76"/>
      <c r="V289" s="76"/>
    </row>
    <row r="290" spans="2:22" ht="12.75">
      <c r="B290" s="75"/>
      <c r="C290" s="75"/>
      <c r="D290" s="75"/>
      <c r="E290" s="75"/>
      <c r="F290" s="75"/>
      <c r="G290" s="75"/>
      <c r="H290" s="75"/>
      <c r="I290" s="75"/>
      <c r="J290" s="75"/>
      <c r="K290" s="75"/>
      <c r="L290" s="75"/>
      <c r="M290" s="75"/>
      <c r="N290" s="75"/>
      <c r="O290" s="75"/>
      <c r="P290" s="75"/>
      <c r="Q290" s="75"/>
      <c r="R290" s="75"/>
      <c r="S290" s="75"/>
      <c r="T290" s="76"/>
      <c r="U290" s="76"/>
      <c r="V290" s="76"/>
    </row>
    <row r="291" spans="2:22" ht="12.75">
      <c r="B291" s="75"/>
      <c r="C291" s="75"/>
      <c r="D291" s="75"/>
      <c r="E291" s="75"/>
      <c r="F291" s="75"/>
      <c r="G291" s="75"/>
      <c r="H291" s="75"/>
      <c r="I291" s="75"/>
      <c r="J291" s="75"/>
      <c r="K291" s="75"/>
      <c r="L291" s="75"/>
      <c r="M291" s="75"/>
      <c r="N291" s="75"/>
      <c r="O291" s="75"/>
      <c r="P291" s="75"/>
      <c r="Q291" s="75"/>
      <c r="R291" s="75"/>
      <c r="S291" s="75"/>
      <c r="T291" s="76"/>
      <c r="U291" s="76"/>
      <c r="V291" s="76"/>
    </row>
    <row r="292" spans="2:22" ht="12.75">
      <c r="B292" s="75"/>
      <c r="C292" s="75"/>
      <c r="D292" s="75"/>
      <c r="E292" s="75"/>
      <c r="F292" s="75"/>
      <c r="G292" s="75"/>
      <c r="H292" s="75"/>
      <c r="I292" s="75"/>
      <c r="J292" s="75"/>
      <c r="K292" s="75"/>
      <c r="L292" s="75"/>
      <c r="M292" s="75"/>
      <c r="N292" s="75"/>
      <c r="O292" s="75"/>
      <c r="P292" s="75"/>
      <c r="Q292" s="75"/>
      <c r="R292" s="75"/>
      <c r="S292" s="75"/>
      <c r="T292" s="76"/>
      <c r="U292" s="76"/>
      <c r="V292" s="76"/>
    </row>
    <row r="293" spans="2:22" ht="12.75">
      <c r="B293" s="75"/>
      <c r="C293" s="75"/>
      <c r="D293" s="75"/>
      <c r="E293" s="75"/>
      <c r="F293" s="75"/>
      <c r="G293" s="75"/>
      <c r="H293" s="75"/>
      <c r="I293" s="75"/>
      <c r="J293" s="75"/>
      <c r="K293" s="75"/>
      <c r="L293" s="75"/>
      <c r="M293" s="75"/>
      <c r="N293" s="75"/>
      <c r="O293" s="75"/>
      <c r="P293" s="75"/>
      <c r="Q293" s="75"/>
      <c r="R293" s="75"/>
      <c r="S293" s="75"/>
      <c r="T293" s="76"/>
      <c r="U293" s="76"/>
      <c r="V293" s="76"/>
    </row>
    <row r="294" spans="2:22" ht="12.75">
      <c r="B294" s="75"/>
      <c r="C294" s="75"/>
      <c r="D294" s="75"/>
      <c r="E294" s="75"/>
      <c r="F294" s="75"/>
      <c r="G294" s="75"/>
      <c r="H294" s="75"/>
      <c r="I294" s="75"/>
      <c r="J294" s="75"/>
      <c r="K294" s="75"/>
      <c r="L294" s="75"/>
      <c r="M294" s="75"/>
      <c r="N294" s="75"/>
      <c r="O294" s="75"/>
      <c r="P294" s="75"/>
      <c r="Q294" s="75"/>
      <c r="R294" s="75"/>
      <c r="S294" s="75"/>
      <c r="T294" s="76"/>
      <c r="U294" s="76"/>
      <c r="V294" s="76"/>
    </row>
    <row r="295" spans="2:22" ht="12.75">
      <c r="B295" s="75"/>
      <c r="C295" s="75"/>
      <c r="D295" s="75"/>
      <c r="E295" s="75"/>
      <c r="F295" s="75"/>
      <c r="G295" s="75"/>
      <c r="H295" s="75"/>
      <c r="I295" s="75"/>
      <c r="J295" s="75"/>
      <c r="K295" s="75"/>
      <c r="L295" s="75"/>
      <c r="M295" s="75"/>
      <c r="N295" s="75"/>
      <c r="O295" s="75"/>
      <c r="P295" s="75"/>
      <c r="Q295" s="75"/>
      <c r="R295" s="75"/>
      <c r="S295" s="75"/>
      <c r="T295" s="76"/>
      <c r="U295" s="76"/>
      <c r="V295" s="76"/>
    </row>
    <row r="296" spans="2:22" ht="12.75">
      <c r="B296" s="75"/>
      <c r="C296" s="75"/>
      <c r="D296" s="75"/>
      <c r="E296" s="75"/>
      <c r="F296" s="75"/>
      <c r="G296" s="75"/>
      <c r="H296" s="75"/>
      <c r="I296" s="75"/>
      <c r="J296" s="75"/>
      <c r="K296" s="75"/>
      <c r="L296" s="75"/>
      <c r="M296" s="75"/>
      <c r="N296" s="75"/>
      <c r="O296" s="75"/>
      <c r="P296" s="75"/>
      <c r="Q296" s="75"/>
      <c r="R296" s="75"/>
      <c r="S296" s="75"/>
      <c r="T296" s="76"/>
      <c r="U296" s="76"/>
      <c r="V296" s="76"/>
    </row>
    <row r="297" spans="2:22" ht="12.75">
      <c r="B297" s="75"/>
      <c r="C297" s="75"/>
      <c r="D297" s="75"/>
      <c r="E297" s="75"/>
      <c r="F297" s="75"/>
      <c r="G297" s="75"/>
      <c r="H297" s="75"/>
      <c r="I297" s="75"/>
      <c r="J297" s="75"/>
      <c r="K297" s="75"/>
      <c r="L297" s="75"/>
      <c r="M297" s="75"/>
      <c r="N297" s="75"/>
      <c r="O297" s="75"/>
      <c r="P297" s="75"/>
      <c r="Q297" s="75"/>
      <c r="R297" s="75"/>
      <c r="S297" s="75"/>
      <c r="T297" s="76"/>
      <c r="U297" s="76"/>
      <c r="V297" s="76"/>
    </row>
    <row r="298" spans="2:22" ht="12.75">
      <c r="B298" s="75"/>
      <c r="C298" s="75"/>
      <c r="D298" s="75"/>
      <c r="E298" s="75"/>
      <c r="F298" s="75"/>
      <c r="G298" s="75"/>
      <c r="H298" s="75"/>
      <c r="I298" s="75"/>
      <c r="J298" s="75"/>
      <c r="K298" s="75"/>
      <c r="L298" s="75"/>
      <c r="M298" s="75"/>
      <c r="N298" s="75"/>
      <c r="O298" s="75"/>
      <c r="P298" s="75"/>
      <c r="Q298" s="75"/>
      <c r="R298" s="75"/>
      <c r="S298" s="75"/>
      <c r="T298" s="76"/>
      <c r="U298" s="76"/>
      <c r="V298" s="76"/>
    </row>
    <row r="299" spans="2:22" ht="12.75">
      <c r="B299" s="75"/>
      <c r="C299" s="75"/>
      <c r="D299" s="75"/>
      <c r="E299" s="75"/>
      <c r="F299" s="75"/>
      <c r="G299" s="75"/>
      <c r="H299" s="75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6"/>
      <c r="U299" s="76"/>
      <c r="V299" s="76"/>
    </row>
    <row r="300" spans="2:22" ht="12.75">
      <c r="B300" s="75"/>
      <c r="C300" s="75"/>
      <c r="D300" s="75"/>
      <c r="E300" s="75"/>
      <c r="F300" s="75"/>
      <c r="G300" s="75"/>
      <c r="H300" s="75"/>
      <c r="I300" s="75"/>
      <c r="J300" s="75"/>
      <c r="K300" s="75"/>
      <c r="L300" s="75"/>
      <c r="M300" s="75"/>
      <c r="N300" s="75"/>
      <c r="O300" s="75"/>
      <c r="P300" s="75"/>
      <c r="Q300" s="75"/>
      <c r="R300" s="75"/>
      <c r="S300" s="75"/>
      <c r="T300" s="76"/>
      <c r="U300" s="76"/>
      <c r="V300" s="76"/>
    </row>
    <row r="301" spans="2:22" ht="12.75">
      <c r="B301" s="75"/>
      <c r="C301" s="75"/>
      <c r="D301" s="75"/>
      <c r="E301" s="75"/>
      <c r="F301" s="75"/>
      <c r="G301" s="75"/>
      <c r="H301" s="75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76"/>
      <c r="U301" s="76"/>
      <c r="V301" s="76"/>
    </row>
    <row r="302" spans="2:22" ht="12.75">
      <c r="B302" s="75"/>
      <c r="C302" s="75"/>
      <c r="D302" s="75"/>
      <c r="E302" s="75"/>
      <c r="F302" s="75"/>
      <c r="G302" s="75"/>
      <c r="H302" s="75"/>
      <c r="I302" s="75"/>
      <c r="J302" s="75"/>
      <c r="K302" s="75"/>
      <c r="L302" s="75"/>
      <c r="M302" s="75"/>
      <c r="N302" s="75"/>
      <c r="O302" s="75"/>
      <c r="P302" s="75"/>
      <c r="Q302" s="75"/>
      <c r="R302" s="75"/>
      <c r="S302" s="75"/>
      <c r="T302" s="76"/>
      <c r="U302" s="76"/>
      <c r="V302" s="76"/>
    </row>
    <row r="303" spans="2:22" ht="12.75">
      <c r="B303" s="75"/>
      <c r="C303" s="75"/>
      <c r="D303" s="75"/>
      <c r="E303" s="75"/>
      <c r="F303" s="75"/>
      <c r="G303" s="75"/>
      <c r="H303" s="75"/>
      <c r="I303" s="75"/>
      <c r="J303" s="75"/>
      <c r="K303" s="75"/>
      <c r="L303" s="75"/>
      <c r="M303" s="75"/>
      <c r="N303" s="75"/>
      <c r="O303" s="75"/>
      <c r="P303" s="75"/>
      <c r="Q303" s="75"/>
      <c r="R303" s="75"/>
      <c r="S303" s="75"/>
      <c r="T303" s="76"/>
      <c r="U303" s="76"/>
      <c r="V303" s="76"/>
    </row>
    <row r="304" spans="2:22" ht="12.75">
      <c r="B304" s="75"/>
      <c r="C304" s="75"/>
      <c r="D304" s="75"/>
      <c r="E304" s="75"/>
      <c r="F304" s="75"/>
      <c r="G304" s="75"/>
      <c r="H304" s="75"/>
      <c r="I304" s="75"/>
      <c r="J304" s="75"/>
      <c r="K304" s="75"/>
      <c r="L304" s="75"/>
      <c r="M304" s="75"/>
      <c r="N304" s="75"/>
      <c r="O304" s="75"/>
      <c r="P304" s="75"/>
      <c r="Q304" s="75"/>
      <c r="R304" s="75"/>
      <c r="S304" s="75"/>
      <c r="T304" s="76"/>
      <c r="U304" s="76"/>
      <c r="V304" s="76"/>
    </row>
    <row r="305" spans="2:22" ht="12.75">
      <c r="B305" s="75"/>
      <c r="C305" s="75"/>
      <c r="D305" s="75"/>
      <c r="E305" s="75"/>
      <c r="F305" s="75"/>
      <c r="G305" s="75"/>
      <c r="H305" s="75"/>
      <c r="I305" s="75"/>
      <c r="J305" s="75"/>
      <c r="K305" s="75"/>
      <c r="L305" s="75"/>
      <c r="M305" s="75"/>
      <c r="N305" s="75"/>
      <c r="O305" s="75"/>
      <c r="P305" s="75"/>
      <c r="Q305" s="75"/>
      <c r="R305" s="75"/>
      <c r="S305" s="75"/>
      <c r="T305" s="76"/>
      <c r="U305" s="76"/>
      <c r="V305" s="76"/>
    </row>
    <row r="306" spans="2:22" ht="12.75">
      <c r="B306" s="75"/>
      <c r="C306" s="75"/>
      <c r="D306" s="75"/>
      <c r="E306" s="75"/>
      <c r="F306" s="75"/>
      <c r="G306" s="75"/>
      <c r="H306" s="75"/>
      <c r="I306" s="75"/>
      <c r="J306" s="75"/>
      <c r="K306" s="75"/>
      <c r="L306" s="75"/>
      <c r="M306" s="75"/>
      <c r="N306" s="75"/>
      <c r="O306" s="75"/>
      <c r="P306" s="75"/>
      <c r="Q306" s="75"/>
      <c r="R306" s="75"/>
      <c r="S306" s="75"/>
      <c r="T306" s="76"/>
      <c r="U306" s="76"/>
      <c r="V306" s="76"/>
    </row>
    <row r="307" spans="2:22" ht="12.75">
      <c r="B307" s="75"/>
      <c r="C307" s="75"/>
      <c r="D307" s="75"/>
      <c r="E307" s="75"/>
      <c r="F307" s="75"/>
      <c r="G307" s="75"/>
      <c r="H307" s="75"/>
      <c r="I307" s="75"/>
      <c r="J307" s="75"/>
      <c r="K307" s="75"/>
      <c r="L307" s="75"/>
      <c r="M307" s="75"/>
      <c r="N307" s="75"/>
      <c r="O307" s="75"/>
      <c r="P307" s="75"/>
      <c r="Q307" s="75"/>
      <c r="R307" s="75"/>
      <c r="S307" s="75"/>
      <c r="T307" s="76"/>
      <c r="U307" s="76"/>
      <c r="V307" s="76"/>
    </row>
    <row r="308" spans="2:22" ht="12.75">
      <c r="B308" s="75"/>
      <c r="C308" s="75"/>
      <c r="D308" s="75"/>
      <c r="E308" s="75"/>
      <c r="F308" s="75"/>
      <c r="G308" s="75"/>
      <c r="H308" s="75"/>
      <c r="I308" s="75"/>
      <c r="J308" s="75"/>
      <c r="K308" s="75"/>
      <c r="L308" s="75"/>
      <c r="M308" s="75"/>
      <c r="N308" s="75"/>
      <c r="O308" s="75"/>
      <c r="P308" s="75"/>
      <c r="Q308" s="75"/>
      <c r="R308" s="75"/>
      <c r="S308" s="75"/>
      <c r="T308" s="76"/>
      <c r="U308" s="76"/>
      <c r="V308" s="76"/>
    </row>
    <row r="309" spans="2:22" ht="12.75">
      <c r="B309" s="75"/>
      <c r="C309" s="75"/>
      <c r="D309" s="75"/>
      <c r="E309" s="75"/>
      <c r="F309" s="75"/>
      <c r="G309" s="75"/>
      <c r="H309" s="75"/>
      <c r="I309" s="75"/>
      <c r="J309" s="75"/>
      <c r="K309" s="75"/>
      <c r="L309" s="75"/>
      <c r="M309" s="75"/>
      <c r="N309" s="75"/>
      <c r="O309" s="75"/>
      <c r="P309" s="75"/>
      <c r="Q309" s="75"/>
      <c r="R309" s="75"/>
      <c r="S309" s="75"/>
      <c r="T309" s="76"/>
      <c r="U309" s="76"/>
      <c r="V309" s="76"/>
    </row>
    <row r="310" spans="2:22" ht="12.75">
      <c r="B310" s="75"/>
      <c r="C310" s="75"/>
      <c r="D310" s="75"/>
      <c r="E310" s="75"/>
      <c r="F310" s="75"/>
      <c r="G310" s="75"/>
      <c r="H310" s="75"/>
      <c r="I310" s="75"/>
      <c r="J310" s="75"/>
      <c r="K310" s="75"/>
      <c r="L310" s="75"/>
      <c r="M310" s="75"/>
      <c r="N310" s="75"/>
      <c r="O310" s="75"/>
      <c r="P310" s="75"/>
      <c r="Q310" s="75"/>
      <c r="R310" s="75"/>
      <c r="S310" s="75"/>
      <c r="T310" s="76"/>
      <c r="U310" s="76"/>
      <c r="V310" s="76"/>
    </row>
    <row r="311" spans="2:22" ht="12.75">
      <c r="B311" s="75"/>
      <c r="C311" s="75"/>
      <c r="D311" s="75"/>
      <c r="E311" s="75"/>
      <c r="F311" s="75"/>
      <c r="G311" s="75"/>
      <c r="H311" s="75"/>
      <c r="I311" s="75"/>
      <c r="J311" s="75"/>
      <c r="K311" s="75"/>
      <c r="L311" s="75"/>
      <c r="M311" s="75"/>
      <c r="N311" s="75"/>
      <c r="O311" s="75"/>
      <c r="P311" s="75"/>
      <c r="Q311" s="75"/>
      <c r="R311" s="75"/>
      <c r="S311" s="75"/>
      <c r="T311" s="76"/>
      <c r="U311" s="76"/>
      <c r="V311" s="76"/>
    </row>
    <row r="312" spans="2:22" ht="12.75">
      <c r="B312" s="75"/>
      <c r="C312" s="75"/>
      <c r="D312" s="75"/>
      <c r="E312" s="75"/>
      <c r="F312" s="75"/>
      <c r="G312" s="75"/>
      <c r="H312" s="75"/>
      <c r="I312" s="75"/>
      <c r="J312" s="75"/>
      <c r="K312" s="75"/>
      <c r="L312" s="75"/>
      <c r="M312" s="75"/>
      <c r="N312" s="75"/>
      <c r="O312" s="75"/>
      <c r="P312" s="75"/>
      <c r="Q312" s="75"/>
      <c r="R312" s="75"/>
      <c r="S312" s="75"/>
      <c r="T312" s="76"/>
      <c r="U312" s="76"/>
      <c r="V312" s="76"/>
    </row>
    <row r="313" spans="2:22" ht="12.75">
      <c r="B313" s="75"/>
      <c r="C313" s="75"/>
      <c r="D313" s="75"/>
      <c r="E313" s="75"/>
      <c r="F313" s="75"/>
      <c r="G313" s="75"/>
      <c r="H313" s="75"/>
      <c r="I313" s="75"/>
      <c r="J313" s="75"/>
      <c r="K313" s="75"/>
      <c r="L313" s="75"/>
      <c r="M313" s="75"/>
      <c r="N313" s="75"/>
      <c r="O313" s="75"/>
      <c r="P313" s="75"/>
      <c r="Q313" s="75"/>
      <c r="R313" s="75"/>
      <c r="S313" s="75"/>
      <c r="T313" s="76"/>
      <c r="U313" s="76"/>
      <c r="V313" s="76"/>
    </row>
    <row r="314" spans="2:22" ht="12.75">
      <c r="B314" s="75"/>
      <c r="C314" s="75"/>
      <c r="D314" s="75"/>
      <c r="E314" s="75"/>
      <c r="F314" s="75"/>
      <c r="G314" s="75"/>
      <c r="H314" s="75"/>
      <c r="I314" s="75"/>
      <c r="J314" s="75"/>
      <c r="K314" s="75"/>
      <c r="L314" s="75"/>
      <c r="M314" s="75"/>
      <c r="N314" s="75"/>
      <c r="O314" s="75"/>
      <c r="P314" s="75"/>
      <c r="Q314" s="75"/>
      <c r="R314" s="75"/>
      <c r="S314" s="75"/>
      <c r="T314" s="76"/>
      <c r="U314" s="76"/>
      <c r="V314" s="76"/>
    </row>
    <row r="315" spans="2:22" ht="12.75">
      <c r="B315" s="75"/>
      <c r="C315" s="75"/>
      <c r="D315" s="75"/>
      <c r="E315" s="75"/>
      <c r="F315" s="75"/>
      <c r="G315" s="75"/>
      <c r="H315" s="75"/>
      <c r="I315" s="75"/>
      <c r="J315" s="75"/>
      <c r="K315" s="75"/>
      <c r="L315" s="75"/>
      <c r="M315" s="75"/>
      <c r="N315" s="75"/>
      <c r="O315" s="75"/>
      <c r="P315" s="75"/>
      <c r="Q315" s="75"/>
      <c r="R315" s="75"/>
      <c r="S315" s="75"/>
      <c r="T315" s="76"/>
      <c r="U315" s="76"/>
      <c r="V315" s="76"/>
    </row>
    <row r="316" spans="2:22" ht="12.75">
      <c r="B316" s="75"/>
      <c r="C316" s="75"/>
      <c r="D316" s="75"/>
      <c r="E316" s="75"/>
      <c r="F316" s="75"/>
      <c r="G316" s="75"/>
      <c r="H316" s="75"/>
      <c r="I316" s="75"/>
      <c r="J316" s="75"/>
      <c r="K316" s="75"/>
      <c r="L316" s="75"/>
      <c r="M316" s="75"/>
      <c r="N316" s="75"/>
      <c r="O316" s="75"/>
      <c r="P316" s="75"/>
      <c r="Q316" s="75"/>
      <c r="R316" s="75"/>
      <c r="S316" s="75"/>
      <c r="T316" s="76"/>
      <c r="U316" s="76"/>
      <c r="V316" s="76"/>
    </row>
    <row r="317" spans="2:22" ht="12.75">
      <c r="B317" s="75"/>
      <c r="C317" s="75"/>
      <c r="D317" s="75"/>
      <c r="E317" s="75"/>
      <c r="F317" s="75"/>
      <c r="G317" s="75"/>
      <c r="H317" s="75"/>
      <c r="I317" s="75"/>
      <c r="J317" s="75"/>
      <c r="K317" s="75"/>
      <c r="L317" s="75"/>
      <c r="M317" s="75"/>
      <c r="N317" s="75"/>
      <c r="O317" s="75"/>
      <c r="P317" s="75"/>
      <c r="Q317" s="75"/>
      <c r="R317" s="75"/>
      <c r="S317" s="75"/>
      <c r="T317" s="76"/>
      <c r="U317" s="76"/>
      <c r="V317" s="76"/>
    </row>
    <row r="318" spans="2:22" ht="12.75">
      <c r="B318" s="75"/>
      <c r="C318" s="75"/>
      <c r="D318" s="75"/>
      <c r="E318" s="75"/>
      <c r="F318" s="75"/>
      <c r="G318" s="75"/>
      <c r="H318" s="75"/>
      <c r="I318" s="75"/>
      <c r="J318" s="75"/>
      <c r="K318" s="75"/>
      <c r="L318" s="75"/>
      <c r="M318" s="75"/>
      <c r="N318" s="75"/>
      <c r="O318" s="75"/>
      <c r="P318" s="75"/>
      <c r="Q318" s="75"/>
      <c r="R318" s="75"/>
      <c r="S318" s="75"/>
      <c r="T318" s="76"/>
      <c r="U318" s="76"/>
      <c r="V318" s="76"/>
    </row>
    <row r="319" spans="2:22" ht="12.75">
      <c r="B319" s="75"/>
      <c r="C319" s="75"/>
      <c r="D319" s="75"/>
      <c r="E319" s="75"/>
      <c r="F319" s="75"/>
      <c r="G319" s="75"/>
      <c r="H319" s="75"/>
      <c r="I319" s="75"/>
      <c r="J319" s="75"/>
      <c r="K319" s="75"/>
      <c r="L319" s="75"/>
      <c r="M319" s="75"/>
      <c r="N319" s="75"/>
      <c r="O319" s="75"/>
      <c r="P319" s="75"/>
      <c r="Q319" s="75"/>
      <c r="R319" s="75"/>
      <c r="S319" s="75"/>
      <c r="T319" s="76"/>
      <c r="U319" s="76"/>
      <c r="V319" s="76"/>
    </row>
    <row r="320" spans="2:22" ht="12.75">
      <c r="B320" s="75"/>
      <c r="C320" s="75"/>
      <c r="D320" s="75"/>
      <c r="E320" s="75"/>
      <c r="F320" s="75"/>
      <c r="G320" s="75"/>
      <c r="H320" s="75"/>
      <c r="I320" s="75"/>
      <c r="J320" s="75"/>
      <c r="K320" s="75"/>
      <c r="L320" s="75"/>
      <c r="M320" s="75"/>
      <c r="N320" s="75"/>
      <c r="O320" s="75"/>
      <c r="P320" s="75"/>
      <c r="Q320" s="75"/>
      <c r="R320" s="75"/>
      <c r="S320" s="75"/>
      <c r="T320" s="76"/>
      <c r="U320" s="76"/>
      <c r="V320" s="76"/>
    </row>
    <row r="321" spans="2:22" ht="12.75">
      <c r="B321" s="75"/>
      <c r="C321" s="75"/>
      <c r="D321" s="75"/>
      <c r="E321" s="75"/>
      <c r="F321" s="75"/>
      <c r="G321" s="75"/>
      <c r="H321" s="75"/>
      <c r="I321" s="75"/>
      <c r="J321" s="75"/>
      <c r="K321" s="75"/>
      <c r="L321" s="75"/>
      <c r="M321" s="75"/>
      <c r="N321" s="75"/>
      <c r="O321" s="75"/>
      <c r="P321" s="75"/>
      <c r="Q321" s="75"/>
      <c r="R321" s="75"/>
      <c r="S321" s="75"/>
      <c r="T321" s="76"/>
      <c r="U321" s="76"/>
      <c r="V321" s="76"/>
    </row>
    <row r="322" spans="2:22" ht="12.75">
      <c r="B322" s="75"/>
      <c r="C322" s="75"/>
      <c r="D322" s="75"/>
      <c r="E322" s="75"/>
      <c r="F322" s="75"/>
      <c r="G322" s="75"/>
      <c r="H322" s="75"/>
      <c r="I322" s="75"/>
      <c r="J322" s="75"/>
      <c r="K322" s="75"/>
      <c r="L322" s="75"/>
      <c r="M322" s="75"/>
      <c r="N322" s="75"/>
      <c r="O322" s="75"/>
      <c r="P322" s="75"/>
      <c r="Q322" s="75"/>
      <c r="R322" s="75"/>
      <c r="S322" s="75"/>
      <c r="T322" s="76"/>
      <c r="U322" s="76"/>
      <c r="V322" s="76"/>
    </row>
    <row r="323" spans="2:22" ht="12.75">
      <c r="B323" s="75"/>
      <c r="C323" s="75"/>
      <c r="D323" s="75"/>
      <c r="E323" s="75"/>
      <c r="F323" s="75"/>
      <c r="G323" s="75"/>
      <c r="H323" s="75"/>
      <c r="I323" s="75"/>
      <c r="J323" s="75"/>
      <c r="K323" s="75"/>
      <c r="L323" s="75"/>
      <c r="M323" s="75"/>
      <c r="N323" s="75"/>
      <c r="O323" s="75"/>
      <c r="P323" s="75"/>
      <c r="Q323" s="75"/>
      <c r="R323" s="75"/>
      <c r="S323" s="75"/>
      <c r="T323" s="76"/>
      <c r="U323" s="76"/>
      <c r="V323" s="76"/>
    </row>
    <row r="324" spans="2:22" ht="12.75">
      <c r="B324" s="75"/>
      <c r="C324" s="75"/>
      <c r="D324" s="75"/>
      <c r="E324" s="75"/>
      <c r="F324" s="75"/>
      <c r="G324" s="75"/>
      <c r="H324" s="75"/>
      <c r="I324" s="75"/>
      <c r="J324" s="75"/>
      <c r="K324" s="75"/>
      <c r="L324" s="75"/>
      <c r="M324" s="75"/>
      <c r="N324" s="75"/>
      <c r="O324" s="75"/>
      <c r="P324" s="75"/>
      <c r="Q324" s="75"/>
      <c r="R324" s="75"/>
      <c r="S324" s="75"/>
      <c r="T324" s="76"/>
      <c r="U324" s="76"/>
      <c r="V324" s="76"/>
    </row>
    <row r="325" spans="2:22" ht="12.75">
      <c r="B325" s="75"/>
      <c r="C325" s="75"/>
      <c r="D325" s="75"/>
      <c r="E325" s="75"/>
      <c r="F325" s="75"/>
      <c r="G325" s="75"/>
      <c r="H325" s="75"/>
      <c r="I325" s="75"/>
      <c r="J325" s="75"/>
      <c r="K325" s="75"/>
      <c r="L325" s="75"/>
      <c r="M325" s="75"/>
      <c r="N325" s="75"/>
      <c r="O325" s="75"/>
      <c r="P325" s="75"/>
      <c r="Q325" s="75"/>
      <c r="R325" s="75"/>
      <c r="S325" s="75"/>
      <c r="T325" s="76"/>
      <c r="U325" s="76"/>
      <c r="V325" s="76"/>
    </row>
    <row r="326" spans="2:22" ht="12.75">
      <c r="B326" s="75"/>
      <c r="C326" s="75"/>
      <c r="D326" s="75"/>
      <c r="E326" s="75"/>
      <c r="F326" s="75"/>
      <c r="G326" s="75"/>
      <c r="H326" s="75"/>
      <c r="I326" s="75"/>
      <c r="J326" s="75"/>
      <c r="K326" s="75"/>
      <c r="L326" s="75"/>
      <c r="M326" s="75"/>
      <c r="N326" s="75"/>
      <c r="O326" s="75"/>
      <c r="P326" s="75"/>
      <c r="Q326" s="75"/>
      <c r="R326" s="75"/>
      <c r="S326" s="75"/>
      <c r="T326" s="76"/>
      <c r="U326" s="76"/>
      <c r="V326" s="76"/>
    </row>
    <row r="327" spans="2:22" ht="12.75">
      <c r="B327" s="75"/>
      <c r="C327" s="75"/>
      <c r="D327" s="75"/>
      <c r="E327" s="75"/>
      <c r="F327" s="75"/>
      <c r="G327" s="75"/>
      <c r="H327" s="75"/>
      <c r="I327" s="75"/>
      <c r="J327" s="75"/>
      <c r="K327" s="75"/>
      <c r="L327" s="75"/>
      <c r="M327" s="75"/>
      <c r="N327" s="75"/>
      <c r="O327" s="75"/>
      <c r="P327" s="75"/>
      <c r="Q327" s="75"/>
      <c r="R327" s="75"/>
      <c r="S327" s="75"/>
      <c r="T327" s="76"/>
      <c r="U327" s="76"/>
      <c r="V327" s="76"/>
    </row>
    <row r="328" spans="2:22" ht="12.75">
      <c r="B328" s="75"/>
      <c r="C328" s="75"/>
      <c r="D328" s="75"/>
      <c r="E328" s="75"/>
      <c r="F328" s="75"/>
      <c r="G328" s="75"/>
      <c r="H328" s="75"/>
      <c r="I328" s="75"/>
      <c r="J328" s="75"/>
      <c r="K328" s="75"/>
      <c r="L328" s="75"/>
      <c r="M328" s="75"/>
      <c r="N328" s="75"/>
      <c r="O328" s="75"/>
      <c r="P328" s="75"/>
      <c r="Q328" s="75"/>
      <c r="R328" s="75"/>
      <c r="S328" s="75"/>
      <c r="T328" s="76"/>
      <c r="U328" s="76"/>
      <c r="V328" s="76"/>
    </row>
    <row r="329" spans="2:22" ht="12.75">
      <c r="B329" s="75"/>
      <c r="C329" s="75"/>
      <c r="D329" s="75"/>
      <c r="E329" s="75"/>
      <c r="F329" s="75"/>
      <c r="G329" s="75"/>
      <c r="H329" s="75"/>
      <c r="I329" s="75"/>
      <c r="J329" s="75"/>
      <c r="K329" s="75"/>
      <c r="L329" s="75"/>
      <c r="M329" s="75"/>
      <c r="N329" s="75"/>
      <c r="O329" s="75"/>
      <c r="P329" s="75"/>
      <c r="Q329" s="75"/>
      <c r="R329" s="75"/>
      <c r="S329" s="75"/>
      <c r="T329" s="76"/>
      <c r="U329" s="76"/>
      <c r="V329" s="76"/>
    </row>
    <row r="330" spans="2:22" ht="12.75">
      <c r="B330" s="75"/>
      <c r="C330" s="75"/>
      <c r="D330" s="75"/>
      <c r="E330" s="75"/>
      <c r="F330" s="75"/>
      <c r="G330" s="75"/>
      <c r="H330" s="75"/>
      <c r="I330" s="75"/>
      <c r="J330" s="75"/>
      <c r="K330" s="75"/>
      <c r="L330" s="75"/>
      <c r="M330" s="75"/>
      <c r="N330" s="75"/>
      <c r="O330" s="75"/>
      <c r="P330" s="75"/>
      <c r="Q330" s="75"/>
      <c r="R330" s="75"/>
      <c r="S330" s="75"/>
      <c r="T330" s="76"/>
      <c r="U330" s="76"/>
      <c r="V330" s="76"/>
    </row>
    <row r="331" spans="2:22" ht="12.75">
      <c r="B331" s="75"/>
      <c r="C331" s="75"/>
      <c r="D331" s="75"/>
      <c r="E331" s="75"/>
      <c r="F331" s="75"/>
      <c r="G331" s="75"/>
      <c r="H331" s="75"/>
      <c r="I331" s="75"/>
      <c r="J331" s="75"/>
      <c r="K331" s="75"/>
      <c r="L331" s="75"/>
      <c r="M331" s="75"/>
      <c r="N331" s="75"/>
      <c r="O331" s="75"/>
      <c r="P331" s="75"/>
      <c r="Q331" s="75"/>
      <c r="R331" s="75"/>
      <c r="S331" s="75"/>
      <c r="T331" s="76"/>
      <c r="U331" s="76"/>
      <c r="V331" s="76"/>
    </row>
    <row r="332" spans="2:19" ht="12.75">
      <c r="B332" s="75"/>
      <c r="C332" s="75"/>
      <c r="D332" s="75"/>
      <c r="E332" s="75"/>
      <c r="F332" s="75"/>
      <c r="G332" s="75"/>
      <c r="H332" s="75"/>
      <c r="I332" s="75"/>
      <c r="J332" s="75"/>
      <c r="K332" s="75"/>
      <c r="L332" s="75"/>
      <c r="M332" s="75"/>
      <c r="N332" s="75"/>
      <c r="O332" s="75"/>
      <c r="P332" s="75"/>
      <c r="Q332" s="75"/>
      <c r="R332" s="75"/>
      <c r="S332" s="75"/>
    </row>
    <row r="333" spans="2:19" ht="12.75">
      <c r="B333" s="75"/>
      <c r="C333" s="75"/>
      <c r="D333" s="75"/>
      <c r="E333" s="75"/>
      <c r="F333" s="75"/>
      <c r="G333" s="75"/>
      <c r="H333" s="75"/>
      <c r="I333" s="75"/>
      <c r="J333" s="75"/>
      <c r="K333" s="75"/>
      <c r="L333" s="75"/>
      <c r="M333" s="75"/>
      <c r="N333" s="75"/>
      <c r="O333" s="75"/>
      <c r="P333" s="75"/>
      <c r="Q333" s="75"/>
      <c r="R333" s="75"/>
      <c r="S333" s="75"/>
    </row>
    <row r="334" spans="2:19" ht="12.75">
      <c r="B334" s="75"/>
      <c r="C334" s="75"/>
      <c r="D334" s="75"/>
      <c r="E334" s="75"/>
      <c r="F334" s="75"/>
      <c r="G334" s="75"/>
      <c r="H334" s="75"/>
      <c r="I334" s="75"/>
      <c r="J334" s="75"/>
      <c r="K334" s="75"/>
      <c r="L334" s="75"/>
      <c r="M334" s="75"/>
      <c r="N334" s="75"/>
      <c r="O334" s="75"/>
      <c r="P334" s="75"/>
      <c r="Q334" s="75"/>
      <c r="R334" s="75"/>
      <c r="S334" s="75"/>
    </row>
    <row r="335" spans="2:19" ht="12.75">
      <c r="B335" s="75"/>
      <c r="C335" s="75"/>
      <c r="D335" s="75"/>
      <c r="E335" s="75"/>
      <c r="F335" s="75"/>
      <c r="G335" s="75"/>
      <c r="H335" s="75"/>
      <c r="I335" s="75"/>
      <c r="J335" s="75"/>
      <c r="K335" s="75"/>
      <c r="L335" s="75"/>
      <c r="M335" s="75"/>
      <c r="N335" s="75"/>
      <c r="O335" s="75"/>
      <c r="P335" s="75"/>
      <c r="Q335" s="75"/>
      <c r="R335" s="75"/>
      <c r="S335" s="75"/>
    </row>
    <row r="336" spans="2:19" ht="12.75">
      <c r="B336" s="75"/>
      <c r="C336" s="75"/>
      <c r="D336" s="75"/>
      <c r="E336" s="75"/>
      <c r="F336" s="75"/>
      <c r="G336" s="75"/>
      <c r="H336" s="75"/>
      <c r="I336" s="75"/>
      <c r="J336" s="75"/>
      <c r="K336" s="75"/>
      <c r="L336" s="75"/>
      <c r="M336" s="75"/>
      <c r="N336" s="75"/>
      <c r="O336" s="75"/>
      <c r="P336" s="75"/>
      <c r="Q336" s="75"/>
      <c r="R336" s="75"/>
      <c r="S336" s="75"/>
    </row>
    <row r="337" spans="2:19" ht="12.75">
      <c r="B337" s="75"/>
      <c r="C337" s="75"/>
      <c r="D337" s="75"/>
      <c r="E337" s="75"/>
      <c r="F337" s="75"/>
      <c r="G337" s="75"/>
      <c r="H337" s="75"/>
      <c r="I337" s="75"/>
      <c r="J337" s="75"/>
      <c r="K337" s="75"/>
      <c r="L337" s="75"/>
      <c r="M337" s="75"/>
      <c r="N337" s="75"/>
      <c r="O337" s="75"/>
      <c r="P337" s="75"/>
      <c r="Q337" s="75"/>
      <c r="R337" s="75"/>
      <c r="S337" s="75"/>
    </row>
    <row r="338" spans="2:19" ht="12.75">
      <c r="B338" s="75"/>
      <c r="C338" s="75"/>
      <c r="D338" s="75"/>
      <c r="E338" s="75"/>
      <c r="F338" s="75"/>
      <c r="G338" s="75"/>
      <c r="H338" s="75"/>
      <c r="I338" s="75"/>
      <c r="J338" s="75"/>
      <c r="K338" s="75"/>
      <c r="L338" s="75"/>
      <c r="M338" s="75"/>
      <c r="N338" s="75"/>
      <c r="O338" s="75"/>
      <c r="P338" s="75"/>
      <c r="Q338" s="75"/>
      <c r="R338" s="75"/>
      <c r="S338" s="75"/>
    </row>
    <row r="339" spans="2:19" ht="12.75">
      <c r="B339" s="75"/>
      <c r="C339" s="75"/>
      <c r="D339" s="75"/>
      <c r="E339" s="75"/>
      <c r="F339" s="75"/>
      <c r="G339" s="75"/>
      <c r="H339" s="75"/>
      <c r="I339" s="75"/>
      <c r="J339" s="75"/>
      <c r="K339" s="75"/>
      <c r="L339" s="75"/>
      <c r="M339" s="75"/>
      <c r="N339" s="75"/>
      <c r="O339" s="75"/>
      <c r="P339" s="75"/>
      <c r="Q339" s="75"/>
      <c r="R339" s="75"/>
      <c r="S339" s="75"/>
    </row>
    <row r="340" spans="2:19" ht="12.75">
      <c r="B340" s="75"/>
      <c r="C340" s="75"/>
      <c r="D340" s="75"/>
      <c r="E340" s="75"/>
      <c r="F340" s="75"/>
      <c r="G340" s="75"/>
      <c r="H340" s="75"/>
      <c r="I340" s="75"/>
      <c r="J340" s="75"/>
      <c r="K340" s="75"/>
      <c r="L340" s="75"/>
      <c r="M340" s="75"/>
      <c r="N340" s="75"/>
      <c r="O340" s="75"/>
      <c r="P340" s="75"/>
      <c r="Q340" s="75"/>
      <c r="R340" s="75"/>
      <c r="S340" s="75"/>
    </row>
    <row r="341" spans="2:19" ht="12.75">
      <c r="B341" s="75"/>
      <c r="C341" s="75"/>
      <c r="D341" s="75"/>
      <c r="E341" s="75"/>
      <c r="F341" s="75"/>
      <c r="G341" s="75"/>
      <c r="H341" s="75"/>
      <c r="I341" s="75"/>
      <c r="J341" s="75"/>
      <c r="K341" s="75"/>
      <c r="L341" s="75"/>
      <c r="M341" s="75"/>
      <c r="N341" s="75"/>
      <c r="O341" s="75"/>
      <c r="P341" s="75"/>
      <c r="Q341" s="75"/>
      <c r="R341" s="75"/>
      <c r="S341" s="75"/>
    </row>
    <row r="342" spans="2:19" ht="12.75">
      <c r="B342" s="75"/>
      <c r="C342" s="75"/>
      <c r="D342" s="75"/>
      <c r="E342" s="75"/>
      <c r="F342" s="75"/>
      <c r="G342" s="75"/>
      <c r="H342" s="75"/>
      <c r="I342" s="75"/>
      <c r="J342" s="75"/>
      <c r="K342" s="75"/>
      <c r="L342" s="75"/>
      <c r="M342" s="75"/>
      <c r="N342" s="75"/>
      <c r="O342" s="75"/>
      <c r="P342" s="75"/>
      <c r="Q342" s="75"/>
      <c r="R342" s="75"/>
      <c r="S342" s="75"/>
    </row>
    <row r="343" spans="2:19" ht="12.75">
      <c r="B343" s="75"/>
      <c r="C343" s="75"/>
      <c r="D343" s="75"/>
      <c r="E343" s="75"/>
      <c r="F343" s="75"/>
      <c r="G343" s="75"/>
      <c r="H343" s="75"/>
      <c r="I343" s="75"/>
      <c r="J343" s="75"/>
      <c r="K343" s="75"/>
      <c r="L343" s="75"/>
      <c r="M343" s="75"/>
      <c r="N343" s="75"/>
      <c r="O343" s="75"/>
      <c r="P343" s="75"/>
      <c r="Q343" s="75"/>
      <c r="R343" s="75"/>
      <c r="S343" s="75"/>
    </row>
    <row r="344" spans="2:19" ht="12.75">
      <c r="B344" s="75"/>
      <c r="C344" s="75"/>
      <c r="D344" s="75"/>
      <c r="E344" s="75"/>
      <c r="F344" s="75"/>
      <c r="G344" s="75"/>
      <c r="H344" s="75"/>
      <c r="I344" s="75"/>
      <c r="J344" s="75"/>
      <c r="K344" s="75"/>
      <c r="L344" s="75"/>
      <c r="M344" s="75"/>
      <c r="N344" s="75"/>
      <c r="O344" s="75"/>
      <c r="P344" s="75"/>
      <c r="Q344" s="75"/>
      <c r="R344" s="75"/>
      <c r="S344" s="75"/>
    </row>
    <row r="345" spans="2:19" ht="12.75">
      <c r="B345" s="75"/>
      <c r="C345" s="75"/>
      <c r="D345" s="75"/>
      <c r="E345" s="75"/>
      <c r="F345" s="75"/>
      <c r="G345" s="75"/>
      <c r="H345" s="75"/>
      <c r="I345" s="75"/>
      <c r="J345" s="75"/>
      <c r="K345" s="75"/>
      <c r="L345" s="75"/>
      <c r="M345" s="75"/>
      <c r="N345" s="75"/>
      <c r="O345" s="75"/>
      <c r="P345" s="75"/>
      <c r="Q345" s="75"/>
      <c r="R345" s="75"/>
      <c r="S345" s="75"/>
    </row>
    <row r="346" spans="2:19" ht="12.75">
      <c r="B346" s="75"/>
      <c r="C346" s="75"/>
      <c r="D346" s="75"/>
      <c r="E346" s="75"/>
      <c r="F346" s="75"/>
      <c r="G346" s="75"/>
      <c r="H346" s="75"/>
      <c r="I346" s="75"/>
      <c r="J346" s="75"/>
      <c r="K346" s="75"/>
      <c r="L346" s="75"/>
      <c r="M346" s="75"/>
      <c r="N346" s="75"/>
      <c r="O346" s="75"/>
      <c r="P346" s="75"/>
      <c r="Q346" s="75"/>
      <c r="R346" s="75"/>
      <c r="S346" s="75"/>
    </row>
    <row r="347" spans="2:19" ht="12.75">
      <c r="B347" s="75"/>
      <c r="C347" s="75"/>
      <c r="D347" s="75"/>
      <c r="E347" s="75"/>
      <c r="F347" s="75"/>
      <c r="G347" s="75"/>
      <c r="H347" s="75"/>
      <c r="I347" s="75"/>
      <c r="J347" s="75"/>
      <c r="K347" s="75"/>
      <c r="L347" s="75"/>
      <c r="M347" s="75"/>
      <c r="N347" s="75"/>
      <c r="O347" s="75"/>
      <c r="P347" s="75"/>
      <c r="Q347" s="75"/>
      <c r="R347" s="75"/>
      <c r="S347" s="75"/>
    </row>
    <row r="348" spans="2:19" ht="12.75">
      <c r="B348" s="75"/>
      <c r="C348" s="75"/>
      <c r="D348" s="75"/>
      <c r="E348" s="75"/>
      <c r="F348" s="75"/>
      <c r="G348" s="75"/>
      <c r="H348" s="75"/>
      <c r="I348" s="75"/>
      <c r="J348" s="75"/>
      <c r="K348" s="75"/>
      <c r="L348" s="75"/>
      <c r="M348" s="75"/>
      <c r="N348" s="75"/>
      <c r="O348" s="75"/>
      <c r="P348" s="75"/>
      <c r="Q348" s="75"/>
      <c r="R348" s="75"/>
      <c r="S348" s="75"/>
    </row>
    <row r="349" spans="2:19" ht="12.75">
      <c r="B349" s="75"/>
      <c r="C349" s="75"/>
      <c r="D349" s="75"/>
      <c r="E349" s="75"/>
      <c r="F349" s="75"/>
      <c r="G349" s="75"/>
      <c r="H349" s="75"/>
      <c r="I349" s="75"/>
      <c r="J349" s="75"/>
      <c r="K349" s="75"/>
      <c r="L349" s="75"/>
      <c r="M349" s="75"/>
      <c r="N349" s="75"/>
      <c r="O349" s="75"/>
      <c r="P349" s="75"/>
      <c r="Q349" s="75"/>
      <c r="R349" s="75"/>
      <c r="S349" s="75"/>
    </row>
    <row r="350" spans="2:19" ht="12.75">
      <c r="B350" s="75"/>
      <c r="C350" s="75"/>
      <c r="D350" s="75"/>
      <c r="E350" s="75"/>
      <c r="F350" s="75"/>
      <c r="G350" s="75"/>
      <c r="H350" s="75"/>
      <c r="I350" s="75"/>
      <c r="J350" s="75"/>
      <c r="K350" s="75"/>
      <c r="L350" s="75"/>
      <c r="M350" s="75"/>
      <c r="N350" s="75"/>
      <c r="O350" s="75"/>
      <c r="P350" s="75"/>
      <c r="Q350" s="75"/>
      <c r="R350" s="75"/>
      <c r="S350" s="75"/>
    </row>
    <row r="351" spans="2:19" ht="12.75">
      <c r="B351" s="75"/>
      <c r="C351" s="75"/>
      <c r="D351" s="75"/>
      <c r="E351" s="75"/>
      <c r="F351" s="75"/>
      <c r="G351" s="75"/>
      <c r="H351" s="75"/>
      <c r="I351" s="75"/>
      <c r="J351" s="75"/>
      <c r="K351" s="75"/>
      <c r="L351" s="75"/>
      <c r="M351" s="75"/>
      <c r="N351" s="75"/>
      <c r="O351" s="75"/>
      <c r="P351" s="75"/>
      <c r="Q351" s="75"/>
      <c r="R351" s="75"/>
      <c r="S351" s="75"/>
    </row>
    <row r="352" spans="2:19" ht="12.75">
      <c r="B352" s="75"/>
      <c r="C352" s="75"/>
      <c r="D352" s="75"/>
      <c r="E352" s="75"/>
      <c r="F352" s="75"/>
      <c r="G352" s="75"/>
      <c r="H352" s="75"/>
      <c r="I352" s="75"/>
      <c r="J352" s="75"/>
      <c r="K352" s="75"/>
      <c r="L352" s="75"/>
      <c r="M352" s="75"/>
      <c r="N352" s="75"/>
      <c r="O352" s="75"/>
      <c r="P352" s="75"/>
      <c r="Q352" s="75"/>
      <c r="R352" s="75"/>
      <c r="S352" s="75"/>
    </row>
    <row r="353" spans="2:19" ht="12.75">
      <c r="B353" s="75"/>
      <c r="C353" s="75"/>
      <c r="D353" s="75"/>
      <c r="E353" s="75"/>
      <c r="F353" s="75"/>
      <c r="G353" s="75"/>
      <c r="H353" s="75"/>
      <c r="I353" s="75"/>
      <c r="J353" s="75"/>
      <c r="K353" s="75"/>
      <c r="L353" s="75"/>
      <c r="M353" s="75"/>
      <c r="N353" s="75"/>
      <c r="O353" s="75"/>
      <c r="P353" s="75"/>
      <c r="Q353" s="75"/>
      <c r="R353" s="75"/>
      <c r="S353" s="75"/>
    </row>
    <row r="354" spans="2:19" ht="12.75">
      <c r="B354" s="75"/>
      <c r="C354" s="75"/>
      <c r="D354" s="75"/>
      <c r="E354" s="75"/>
      <c r="F354" s="75"/>
      <c r="G354" s="75"/>
      <c r="H354" s="75"/>
      <c r="I354" s="75"/>
      <c r="J354" s="75"/>
      <c r="K354" s="75"/>
      <c r="L354" s="75"/>
      <c r="M354" s="75"/>
      <c r="N354" s="75"/>
      <c r="O354" s="75"/>
      <c r="P354" s="75"/>
      <c r="Q354" s="75"/>
      <c r="R354" s="75"/>
      <c r="S354" s="75"/>
    </row>
    <row r="355" spans="2:19" ht="12.75">
      <c r="B355" s="75"/>
      <c r="C355" s="75"/>
      <c r="D355" s="75"/>
      <c r="E355" s="75"/>
      <c r="F355" s="75"/>
      <c r="G355" s="75"/>
      <c r="H355" s="75"/>
      <c r="I355" s="75"/>
      <c r="J355" s="75"/>
      <c r="K355" s="75"/>
      <c r="L355" s="75"/>
      <c r="M355" s="75"/>
      <c r="N355" s="75"/>
      <c r="O355" s="75"/>
      <c r="P355" s="75"/>
      <c r="Q355" s="75"/>
      <c r="R355" s="75"/>
      <c r="S355" s="75"/>
    </row>
    <row r="356" spans="2:19" ht="12.75">
      <c r="B356" s="75"/>
      <c r="C356" s="75"/>
      <c r="D356" s="75"/>
      <c r="E356" s="75"/>
      <c r="F356" s="75"/>
      <c r="G356" s="75"/>
      <c r="H356" s="75"/>
      <c r="I356" s="75"/>
      <c r="J356" s="75"/>
      <c r="K356" s="75"/>
      <c r="L356" s="75"/>
      <c r="M356" s="75"/>
      <c r="N356" s="75"/>
      <c r="O356" s="75"/>
      <c r="P356" s="75"/>
      <c r="Q356" s="75"/>
      <c r="R356" s="75"/>
      <c r="S356" s="75"/>
    </row>
    <row r="357" spans="2:19" ht="12.75">
      <c r="B357" s="75"/>
      <c r="C357" s="75"/>
      <c r="D357" s="75"/>
      <c r="E357" s="75"/>
      <c r="F357" s="75"/>
      <c r="G357" s="75"/>
      <c r="H357" s="75"/>
      <c r="I357" s="75"/>
      <c r="J357" s="75"/>
      <c r="K357" s="75"/>
      <c r="L357" s="75"/>
      <c r="M357" s="75"/>
      <c r="N357" s="75"/>
      <c r="O357" s="75"/>
      <c r="P357" s="75"/>
      <c r="Q357" s="75"/>
      <c r="R357" s="75"/>
      <c r="S357" s="75"/>
    </row>
    <row r="358" spans="2:19" ht="12.75">
      <c r="B358" s="75"/>
      <c r="C358" s="75"/>
      <c r="D358" s="75"/>
      <c r="E358" s="75"/>
      <c r="F358" s="75"/>
      <c r="G358" s="75"/>
      <c r="H358" s="75"/>
      <c r="I358" s="75"/>
      <c r="J358" s="75"/>
      <c r="K358" s="75"/>
      <c r="L358" s="75"/>
      <c r="M358" s="75"/>
      <c r="N358" s="75"/>
      <c r="O358" s="75"/>
      <c r="P358" s="75"/>
      <c r="Q358" s="75"/>
      <c r="R358" s="75"/>
      <c r="S358" s="75"/>
    </row>
    <row r="359" spans="2:19" ht="12.75">
      <c r="B359" s="75"/>
      <c r="C359" s="75"/>
      <c r="D359" s="75"/>
      <c r="E359" s="75"/>
      <c r="F359" s="75"/>
      <c r="G359" s="75"/>
      <c r="H359" s="75"/>
      <c r="I359" s="75"/>
      <c r="J359" s="75"/>
      <c r="K359" s="75"/>
      <c r="L359" s="75"/>
      <c r="M359" s="75"/>
      <c r="N359" s="75"/>
      <c r="O359" s="75"/>
      <c r="P359" s="75"/>
      <c r="Q359" s="75"/>
      <c r="R359" s="75"/>
      <c r="S359" s="75"/>
    </row>
    <row r="360" spans="2:19" ht="12.75">
      <c r="B360" s="75"/>
      <c r="C360" s="75"/>
      <c r="D360" s="75"/>
      <c r="E360" s="75"/>
      <c r="F360" s="75"/>
      <c r="G360" s="75"/>
      <c r="H360" s="75"/>
      <c r="I360" s="75"/>
      <c r="J360" s="75"/>
      <c r="K360" s="75"/>
      <c r="L360" s="75"/>
      <c r="M360" s="75"/>
      <c r="N360" s="75"/>
      <c r="O360" s="75"/>
      <c r="P360" s="75"/>
      <c r="Q360" s="75"/>
      <c r="R360" s="75"/>
      <c r="S360" s="75"/>
    </row>
    <row r="361" spans="2:19" ht="12.75">
      <c r="B361" s="75"/>
      <c r="C361" s="75"/>
      <c r="D361" s="75"/>
      <c r="E361" s="75"/>
      <c r="F361" s="75"/>
      <c r="G361" s="75"/>
      <c r="H361" s="75"/>
      <c r="I361" s="75"/>
      <c r="J361" s="75"/>
      <c r="K361" s="75"/>
      <c r="L361" s="75"/>
      <c r="M361" s="75"/>
      <c r="N361" s="75"/>
      <c r="O361" s="75"/>
      <c r="P361" s="75"/>
      <c r="Q361" s="75"/>
      <c r="R361" s="75"/>
      <c r="S361" s="75"/>
    </row>
    <row r="362" spans="2:19" ht="12.75">
      <c r="B362" s="75"/>
      <c r="C362" s="75"/>
      <c r="D362" s="75"/>
      <c r="E362" s="75"/>
      <c r="F362" s="75"/>
      <c r="G362" s="75"/>
      <c r="H362" s="75"/>
      <c r="I362" s="75"/>
      <c r="J362" s="75"/>
      <c r="K362" s="75"/>
      <c r="L362" s="75"/>
      <c r="M362" s="75"/>
      <c r="N362" s="75"/>
      <c r="O362" s="75"/>
      <c r="P362" s="75"/>
      <c r="Q362" s="75"/>
      <c r="R362" s="75"/>
      <c r="S362" s="75"/>
    </row>
    <row r="363" spans="2:19" ht="12.75">
      <c r="B363" s="75"/>
      <c r="C363" s="75"/>
      <c r="D363" s="75"/>
      <c r="E363" s="75"/>
      <c r="F363" s="75"/>
      <c r="G363" s="75"/>
      <c r="H363" s="75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</row>
    <row r="364" spans="2:19" ht="12.75">
      <c r="B364" s="75"/>
      <c r="C364" s="75"/>
      <c r="D364" s="75"/>
      <c r="E364" s="75"/>
      <c r="F364" s="75"/>
      <c r="G364" s="75"/>
      <c r="H364" s="75"/>
      <c r="I364" s="75"/>
      <c r="J364" s="75"/>
      <c r="K364" s="75"/>
      <c r="L364" s="75"/>
      <c r="M364" s="75"/>
      <c r="N364" s="75"/>
      <c r="O364" s="75"/>
      <c r="P364" s="75"/>
      <c r="Q364" s="75"/>
      <c r="R364" s="75"/>
      <c r="S364" s="75"/>
    </row>
    <row r="365" spans="2:19" ht="12.75">
      <c r="B365" s="75"/>
      <c r="C365" s="75"/>
      <c r="D365" s="75"/>
      <c r="E365" s="75"/>
      <c r="F365" s="75"/>
      <c r="G365" s="75"/>
      <c r="H365" s="75"/>
      <c r="I365" s="75"/>
      <c r="J365" s="75"/>
      <c r="K365" s="75"/>
      <c r="L365" s="75"/>
      <c r="M365" s="75"/>
      <c r="N365" s="75"/>
      <c r="O365" s="75"/>
      <c r="P365" s="75"/>
      <c r="Q365" s="75"/>
      <c r="R365" s="75"/>
      <c r="S365" s="75"/>
    </row>
    <row r="366" spans="2:19" ht="12.75">
      <c r="B366" s="75"/>
      <c r="C366" s="75"/>
      <c r="D366" s="75"/>
      <c r="E366" s="75"/>
      <c r="F366" s="75"/>
      <c r="G366" s="75"/>
      <c r="H366" s="75"/>
      <c r="I366" s="75"/>
      <c r="J366" s="75"/>
      <c r="K366" s="75"/>
      <c r="L366" s="75"/>
      <c r="M366" s="75"/>
      <c r="N366" s="75"/>
      <c r="O366" s="75"/>
      <c r="P366" s="75"/>
      <c r="Q366" s="75"/>
      <c r="R366" s="75"/>
      <c r="S366" s="75"/>
    </row>
    <row r="367" spans="2:19" ht="12.75">
      <c r="B367" s="75"/>
      <c r="C367" s="75"/>
      <c r="D367" s="75"/>
      <c r="E367" s="75"/>
      <c r="F367" s="75"/>
      <c r="G367" s="75"/>
      <c r="H367" s="75"/>
      <c r="I367" s="75"/>
      <c r="J367" s="75"/>
      <c r="K367" s="75"/>
      <c r="L367" s="75"/>
      <c r="M367" s="75"/>
      <c r="N367" s="75"/>
      <c r="O367" s="75"/>
      <c r="P367" s="75"/>
      <c r="Q367" s="75"/>
      <c r="R367" s="75"/>
      <c r="S367" s="75"/>
    </row>
    <row r="368" spans="2:19" ht="12.75">
      <c r="B368" s="75"/>
      <c r="C368" s="75"/>
      <c r="D368" s="75"/>
      <c r="E368" s="75"/>
      <c r="F368" s="75"/>
      <c r="G368" s="75"/>
      <c r="H368" s="75"/>
      <c r="I368" s="75"/>
      <c r="J368" s="75"/>
      <c r="K368" s="75"/>
      <c r="L368" s="75"/>
      <c r="M368" s="75"/>
      <c r="N368" s="75"/>
      <c r="O368" s="75"/>
      <c r="P368" s="75"/>
      <c r="Q368" s="75"/>
      <c r="R368" s="75"/>
      <c r="S368" s="75"/>
    </row>
    <row r="369" spans="2:19" ht="12.75">
      <c r="B369" s="75"/>
      <c r="C369" s="75"/>
      <c r="D369" s="75"/>
      <c r="E369" s="75"/>
      <c r="F369" s="75"/>
      <c r="G369" s="75"/>
      <c r="H369" s="75"/>
      <c r="I369" s="75"/>
      <c r="J369" s="75"/>
      <c r="K369" s="75"/>
      <c r="L369" s="75"/>
      <c r="M369" s="75"/>
      <c r="N369" s="75"/>
      <c r="O369" s="75"/>
      <c r="P369" s="75"/>
      <c r="Q369" s="75"/>
      <c r="R369" s="75"/>
      <c r="S369" s="75"/>
    </row>
    <row r="370" spans="2:19" ht="12.75">
      <c r="B370" s="75"/>
      <c r="C370" s="75"/>
      <c r="D370" s="75"/>
      <c r="E370" s="75"/>
      <c r="F370" s="75"/>
      <c r="G370" s="75"/>
      <c r="H370" s="75"/>
      <c r="I370" s="75"/>
      <c r="J370" s="75"/>
      <c r="K370" s="75"/>
      <c r="L370" s="75"/>
      <c r="M370" s="75"/>
      <c r="N370" s="75"/>
      <c r="O370" s="75"/>
      <c r="P370" s="75"/>
      <c r="Q370" s="75"/>
      <c r="R370" s="75"/>
      <c r="S370" s="75"/>
    </row>
    <row r="371" spans="2:19" ht="12.75">
      <c r="B371" s="75"/>
      <c r="C371" s="75"/>
      <c r="D371" s="75"/>
      <c r="E371" s="75"/>
      <c r="F371" s="75"/>
      <c r="G371" s="75"/>
      <c r="H371" s="75"/>
      <c r="I371" s="75"/>
      <c r="J371" s="75"/>
      <c r="K371" s="75"/>
      <c r="L371" s="75"/>
      <c r="M371" s="75"/>
      <c r="N371" s="75"/>
      <c r="O371" s="75"/>
      <c r="P371" s="75"/>
      <c r="Q371" s="75"/>
      <c r="R371" s="75"/>
      <c r="S371" s="75"/>
    </row>
    <row r="372" spans="2:19" ht="12.75">
      <c r="B372" s="75"/>
      <c r="C372" s="75"/>
      <c r="D372" s="75"/>
      <c r="E372" s="75"/>
      <c r="F372" s="75"/>
      <c r="G372" s="75"/>
      <c r="H372" s="75"/>
      <c r="I372" s="75"/>
      <c r="J372" s="75"/>
      <c r="K372" s="75"/>
      <c r="L372" s="75"/>
      <c r="M372" s="75"/>
      <c r="N372" s="75"/>
      <c r="O372" s="75"/>
      <c r="P372" s="75"/>
      <c r="Q372" s="75"/>
      <c r="R372" s="75"/>
      <c r="S372" s="75"/>
    </row>
    <row r="373" spans="2:19" ht="12.75">
      <c r="B373" s="75"/>
      <c r="C373" s="75"/>
      <c r="D373" s="75"/>
      <c r="E373" s="75"/>
      <c r="F373" s="75"/>
      <c r="G373" s="75"/>
      <c r="H373" s="75"/>
      <c r="I373" s="75"/>
      <c r="J373" s="75"/>
      <c r="K373" s="75"/>
      <c r="L373" s="75"/>
      <c r="M373" s="75"/>
      <c r="N373" s="75"/>
      <c r="O373" s="75"/>
      <c r="P373" s="75"/>
      <c r="Q373" s="75"/>
      <c r="R373" s="75"/>
      <c r="S373" s="75"/>
    </row>
    <row r="374" spans="2:19" ht="12.75">
      <c r="B374" s="75"/>
      <c r="C374" s="75"/>
      <c r="D374" s="75"/>
      <c r="E374" s="75"/>
      <c r="F374" s="75"/>
      <c r="G374" s="75"/>
      <c r="H374" s="75"/>
      <c r="I374" s="75"/>
      <c r="J374" s="75"/>
      <c r="K374" s="75"/>
      <c r="L374" s="75"/>
      <c r="M374" s="75"/>
      <c r="N374" s="75"/>
      <c r="O374" s="75"/>
      <c r="P374" s="75"/>
      <c r="Q374" s="75"/>
      <c r="R374" s="75"/>
      <c r="S374" s="75"/>
    </row>
    <row r="375" spans="2:19" ht="12.75">
      <c r="B375" s="75"/>
      <c r="C375" s="75"/>
      <c r="D375" s="75"/>
      <c r="E375" s="75"/>
      <c r="F375" s="75"/>
      <c r="G375" s="75"/>
      <c r="H375" s="75"/>
      <c r="I375" s="75"/>
      <c r="J375" s="75"/>
      <c r="K375" s="75"/>
      <c r="L375" s="75"/>
      <c r="M375" s="75"/>
      <c r="N375" s="75"/>
      <c r="O375" s="75"/>
      <c r="P375" s="75"/>
      <c r="Q375" s="75"/>
      <c r="R375" s="75"/>
      <c r="S375" s="75"/>
    </row>
    <row r="376" spans="2:19" ht="12.75">
      <c r="B376" s="75"/>
      <c r="C376" s="75"/>
      <c r="D376" s="75"/>
      <c r="E376" s="75"/>
      <c r="F376" s="75"/>
      <c r="G376" s="75"/>
      <c r="H376" s="75"/>
      <c r="I376" s="75"/>
      <c r="J376" s="75"/>
      <c r="K376" s="75"/>
      <c r="L376" s="75"/>
      <c r="M376" s="75"/>
      <c r="N376" s="75"/>
      <c r="O376" s="75"/>
      <c r="P376" s="75"/>
      <c r="Q376" s="75"/>
      <c r="R376" s="75"/>
      <c r="S376" s="75"/>
    </row>
    <row r="377" spans="2:19" ht="12.75">
      <c r="B377" s="75"/>
      <c r="C377" s="75"/>
      <c r="D377" s="75"/>
      <c r="E377" s="75"/>
      <c r="F377" s="75"/>
      <c r="G377" s="75"/>
      <c r="H377" s="75"/>
      <c r="I377" s="75"/>
      <c r="J377" s="75"/>
      <c r="K377" s="75"/>
      <c r="L377" s="75"/>
      <c r="M377" s="75"/>
      <c r="N377" s="75"/>
      <c r="O377" s="75"/>
      <c r="P377" s="75"/>
      <c r="Q377" s="75"/>
      <c r="R377" s="75"/>
      <c r="S377" s="75"/>
    </row>
    <row r="378" spans="2:19" ht="12.75">
      <c r="B378" s="75"/>
      <c r="C378" s="75"/>
      <c r="D378" s="75"/>
      <c r="E378" s="75"/>
      <c r="F378" s="75"/>
      <c r="G378" s="75"/>
      <c r="H378" s="75"/>
      <c r="I378" s="75"/>
      <c r="J378" s="75"/>
      <c r="K378" s="75"/>
      <c r="L378" s="75"/>
      <c r="M378" s="75"/>
      <c r="N378" s="75"/>
      <c r="O378" s="75"/>
      <c r="P378" s="75"/>
      <c r="Q378" s="75"/>
      <c r="R378" s="75"/>
      <c r="S378" s="75"/>
    </row>
    <row r="379" spans="2:19" ht="12.75">
      <c r="B379" s="75"/>
      <c r="C379" s="75"/>
      <c r="D379" s="75"/>
      <c r="E379" s="75"/>
      <c r="F379" s="75"/>
      <c r="G379" s="75"/>
      <c r="H379" s="75"/>
      <c r="I379" s="75"/>
      <c r="J379" s="75"/>
      <c r="K379" s="75"/>
      <c r="L379" s="75"/>
      <c r="M379" s="75"/>
      <c r="N379" s="75"/>
      <c r="O379" s="75"/>
      <c r="P379" s="75"/>
      <c r="Q379" s="75"/>
      <c r="R379" s="75"/>
      <c r="S379" s="75"/>
    </row>
    <row r="380" spans="2:19" ht="12.75">
      <c r="B380" s="75"/>
      <c r="C380" s="75"/>
      <c r="D380" s="75"/>
      <c r="E380" s="75"/>
      <c r="F380" s="75"/>
      <c r="G380" s="75"/>
      <c r="H380" s="75"/>
      <c r="I380" s="75"/>
      <c r="J380" s="75"/>
      <c r="K380" s="75"/>
      <c r="L380" s="75"/>
      <c r="M380" s="75"/>
      <c r="N380" s="75"/>
      <c r="O380" s="75"/>
      <c r="P380" s="75"/>
      <c r="Q380" s="75"/>
      <c r="R380" s="75"/>
      <c r="S380" s="75"/>
    </row>
    <row r="381" spans="2:19" ht="12.75">
      <c r="B381" s="75"/>
      <c r="C381" s="75"/>
      <c r="D381" s="75"/>
      <c r="E381" s="75"/>
      <c r="F381" s="75"/>
      <c r="G381" s="75"/>
      <c r="H381" s="75"/>
      <c r="I381" s="75"/>
      <c r="J381" s="75"/>
      <c r="K381" s="75"/>
      <c r="L381" s="75"/>
      <c r="M381" s="75"/>
      <c r="N381" s="75"/>
      <c r="O381" s="75"/>
      <c r="P381" s="75"/>
      <c r="Q381" s="75"/>
      <c r="R381" s="75"/>
      <c r="S381" s="75"/>
    </row>
    <row r="382" spans="2:19" ht="12.75">
      <c r="B382" s="75"/>
      <c r="C382" s="75"/>
      <c r="D382" s="75"/>
      <c r="E382" s="75"/>
      <c r="F382" s="75"/>
      <c r="G382" s="75"/>
      <c r="H382" s="75"/>
      <c r="I382" s="75"/>
      <c r="J382" s="75"/>
      <c r="K382" s="75"/>
      <c r="L382" s="75"/>
      <c r="M382" s="75"/>
      <c r="N382" s="75"/>
      <c r="O382" s="75"/>
      <c r="P382" s="75"/>
      <c r="Q382" s="75"/>
      <c r="R382" s="75"/>
      <c r="S382" s="75"/>
    </row>
    <row r="383" spans="2:19" ht="12.75">
      <c r="B383" s="75"/>
      <c r="C383" s="75"/>
      <c r="D383" s="75"/>
      <c r="E383" s="75"/>
      <c r="F383" s="75"/>
      <c r="G383" s="75"/>
      <c r="H383" s="75"/>
      <c r="I383" s="75"/>
      <c r="J383" s="75"/>
      <c r="K383" s="75"/>
      <c r="L383" s="75"/>
      <c r="M383" s="75"/>
      <c r="N383" s="75"/>
      <c r="O383" s="75"/>
      <c r="P383" s="75"/>
      <c r="Q383" s="75"/>
      <c r="R383" s="75"/>
      <c r="S383" s="75"/>
    </row>
    <row r="384" spans="2:19" ht="12.75">
      <c r="B384" s="75"/>
      <c r="C384" s="75"/>
      <c r="D384" s="75"/>
      <c r="E384" s="75"/>
      <c r="F384" s="75"/>
      <c r="G384" s="75"/>
      <c r="H384" s="75"/>
      <c r="I384" s="75"/>
      <c r="J384" s="75"/>
      <c r="K384" s="75"/>
      <c r="L384" s="75"/>
      <c r="M384" s="75"/>
      <c r="N384" s="75"/>
      <c r="O384" s="75"/>
      <c r="P384" s="75"/>
      <c r="Q384" s="75"/>
      <c r="R384" s="75"/>
      <c r="S384" s="75"/>
    </row>
    <row r="385" spans="2:19" ht="12.75">
      <c r="B385" s="75"/>
      <c r="C385" s="75"/>
      <c r="D385" s="75"/>
      <c r="E385" s="75"/>
      <c r="F385" s="75"/>
      <c r="G385" s="75"/>
      <c r="H385" s="75"/>
      <c r="I385" s="75"/>
      <c r="J385" s="75"/>
      <c r="K385" s="75"/>
      <c r="L385" s="75"/>
      <c r="M385" s="75"/>
      <c r="N385" s="75"/>
      <c r="O385" s="75"/>
      <c r="P385" s="75"/>
      <c r="Q385" s="75"/>
      <c r="R385" s="75"/>
      <c r="S385" s="75"/>
    </row>
    <row r="386" spans="2:19" ht="12.75">
      <c r="B386" s="75"/>
      <c r="C386" s="75"/>
      <c r="D386" s="75"/>
      <c r="E386" s="75"/>
      <c r="F386" s="75"/>
      <c r="G386" s="75"/>
      <c r="H386" s="75"/>
      <c r="I386" s="75"/>
      <c r="J386" s="75"/>
      <c r="K386" s="75"/>
      <c r="L386" s="75"/>
      <c r="M386" s="75"/>
      <c r="N386" s="75"/>
      <c r="O386" s="75"/>
      <c r="P386" s="75"/>
      <c r="Q386" s="75"/>
      <c r="R386" s="75"/>
      <c r="S386" s="75"/>
    </row>
    <row r="387" spans="2:19" ht="12.75">
      <c r="B387" s="75"/>
      <c r="C387" s="75"/>
      <c r="D387" s="75"/>
      <c r="E387" s="75"/>
      <c r="F387" s="75"/>
      <c r="G387" s="75"/>
      <c r="H387" s="75"/>
      <c r="I387" s="75"/>
      <c r="J387" s="75"/>
      <c r="K387" s="75"/>
      <c r="L387" s="75"/>
      <c r="M387" s="75"/>
      <c r="N387" s="75"/>
      <c r="O387" s="75"/>
      <c r="P387" s="75"/>
      <c r="Q387" s="75"/>
      <c r="R387" s="75"/>
      <c r="S387" s="75"/>
    </row>
    <row r="388" spans="2:19" ht="12.75">
      <c r="B388" s="75"/>
      <c r="C388" s="75"/>
      <c r="D388" s="75"/>
      <c r="E388" s="75"/>
      <c r="F388" s="75"/>
      <c r="G388" s="75"/>
      <c r="H388" s="75"/>
      <c r="I388" s="75"/>
      <c r="J388" s="75"/>
      <c r="K388" s="75"/>
      <c r="L388" s="75"/>
      <c r="M388" s="75"/>
      <c r="N388" s="75"/>
      <c r="O388" s="75"/>
      <c r="P388" s="75"/>
      <c r="Q388" s="75"/>
      <c r="R388" s="75"/>
      <c r="S388" s="75"/>
    </row>
    <row r="389" spans="2:19" ht="12.75">
      <c r="B389" s="75"/>
      <c r="C389" s="75"/>
      <c r="D389" s="75"/>
      <c r="E389" s="75"/>
      <c r="F389" s="75"/>
      <c r="G389" s="75"/>
      <c r="H389" s="75"/>
      <c r="I389" s="75"/>
      <c r="J389" s="75"/>
      <c r="K389" s="75"/>
      <c r="L389" s="75"/>
      <c r="M389" s="75"/>
      <c r="N389" s="75"/>
      <c r="O389" s="75"/>
      <c r="P389" s="75"/>
      <c r="Q389" s="75"/>
      <c r="R389" s="75"/>
      <c r="S389" s="75"/>
    </row>
    <row r="390" spans="2:19" ht="12.75">
      <c r="B390" s="75"/>
      <c r="C390" s="75"/>
      <c r="D390" s="75"/>
      <c r="E390" s="75"/>
      <c r="F390" s="75"/>
      <c r="G390" s="75"/>
      <c r="H390" s="75"/>
      <c r="I390" s="75"/>
      <c r="J390" s="75"/>
      <c r="K390" s="75"/>
      <c r="L390" s="75"/>
      <c r="M390" s="75"/>
      <c r="N390" s="75"/>
      <c r="O390" s="75"/>
      <c r="P390" s="75"/>
      <c r="Q390" s="75"/>
      <c r="R390" s="75"/>
      <c r="S390" s="75"/>
    </row>
    <row r="391" spans="2:19" ht="12.75">
      <c r="B391" s="75"/>
      <c r="C391" s="75"/>
      <c r="D391" s="75"/>
      <c r="E391" s="75"/>
      <c r="F391" s="75"/>
      <c r="G391" s="75"/>
      <c r="H391" s="75"/>
      <c r="I391" s="75"/>
      <c r="J391" s="75"/>
      <c r="K391" s="75"/>
      <c r="L391" s="75"/>
      <c r="M391" s="75"/>
      <c r="N391" s="75"/>
      <c r="O391" s="75"/>
      <c r="P391" s="75"/>
      <c r="Q391" s="75"/>
      <c r="R391" s="75"/>
      <c r="S391" s="75"/>
    </row>
  </sheetData>
  <printOptions horizontalCentered="1" verticalCentered="1"/>
  <pageMargins left="0.25" right="0.25" top="0.5" bottom="0.5" header="0.5" footer="0.5"/>
  <pageSetup fitToHeight="1" fitToWidth="1" horizontalDpi="600" verticalDpi="600" orientation="landscape" scale="90" r:id="rId1"/>
  <headerFooter alignWithMargins="0">
    <oddFooter>&amp;L&amp;8&amp;F &amp;A&amp;CFinal&amp;R&amp;8&amp;D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48"/>
  <sheetViews>
    <sheetView workbookViewId="0" topLeftCell="A1">
      <selection activeCell="A12" sqref="A12"/>
    </sheetView>
  </sheetViews>
  <sheetFormatPr defaultColWidth="8.7109375" defaultRowHeight="12.75"/>
  <cols>
    <col min="1" max="1" width="14.8515625" style="46" customWidth="1"/>
    <col min="2" max="2" width="2.7109375" style="46" customWidth="1"/>
    <col min="3" max="3" width="13.7109375" style="84" customWidth="1"/>
    <col min="4" max="4" width="10.7109375" style="84" customWidth="1"/>
    <col min="5" max="5" width="2.7109375" style="84" customWidth="1"/>
    <col min="6" max="6" width="11.7109375" style="84" customWidth="1"/>
    <col min="7" max="7" width="9.7109375" style="84" customWidth="1"/>
    <col min="8" max="8" width="2.7109375" style="84" customWidth="1"/>
    <col min="9" max="9" width="13.7109375" style="84" customWidth="1"/>
    <col min="10" max="10" width="8.7109375" style="86" customWidth="1"/>
    <col min="11" max="11" width="2.7109375" style="84" customWidth="1"/>
    <col min="12" max="12" width="13.7109375" style="84" customWidth="1"/>
    <col min="13" max="13" width="9.7109375" style="84" customWidth="1"/>
    <col min="14" max="14" width="3.140625" style="84" customWidth="1"/>
    <col min="15" max="15" width="15.140625" style="85" bestFit="1" customWidth="1"/>
    <col min="16" max="16" width="3.140625" style="46" customWidth="1"/>
    <col min="17" max="17" width="13.28125" style="46" bestFit="1" customWidth="1"/>
    <col min="18" max="16384" width="8.7109375" style="46" customWidth="1"/>
  </cols>
  <sheetData>
    <row r="1" spans="1:13" ht="12.7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3" ht="12.75">
      <c r="A2" s="113" t="s">
        <v>92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ht="12.75">
      <c r="A3" s="113" t="s">
        <v>1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13" ht="12.75">
      <c r="A4" s="115" t="s">
        <v>11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</row>
    <row r="6" spans="1:18" s="87" customFormat="1" ht="12.75">
      <c r="A6" s="87" t="s">
        <v>2</v>
      </c>
      <c r="C6" s="112" t="s">
        <v>15</v>
      </c>
      <c r="D6" s="112"/>
      <c r="E6" s="88"/>
      <c r="F6" s="112" t="s">
        <v>4</v>
      </c>
      <c r="G6" s="112"/>
      <c r="H6" s="88"/>
      <c r="I6" s="112" t="s">
        <v>5</v>
      </c>
      <c r="J6" s="112"/>
      <c r="K6" s="88"/>
      <c r="L6" s="112" t="s">
        <v>16</v>
      </c>
      <c r="M6" s="112"/>
      <c r="N6" s="88"/>
      <c r="O6" s="89" t="s">
        <v>78</v>
      </c>
      <c r="Q6" s="87" t="s">
        <v>34</v>
      </c>
      <c r="R6" s="87" t="s">
        <v>79</v>
      </c>
    </row>
    <row r="7" spans="1:18" s="87" customFormat="1" ht="12.75">
      <c r="A7" s="87" t="s">
        <v>7</v>
      </c>
      <c r="C7" s="88" t="s">
        <v>11</v>
      </c>
      <c r="D7" s="88"/>
      <c r="E7" s="88"/>
      <c r="F7" s="112" t="s">
        <v>9</v>
      </c>
      <c r="G7" s="112"/>
      <c r="H7" s="88"/>
      <c r="I7" s="112" t="s">
        <v>10</v>
      </c>
      <c r="J7" s="112"/>
      <c r="K7" s="88"/>
      <c r="L7" s="88" t="s">
        <v>11</v>
      </c>
      <c r="M7" s="88"/>
      <c r="N7" s="88"/>
      <c r="O7" s="89" t="s">
        <v>82</v>
      </c>
      <c r="Q7" s="87" t="s">
        <v>79</v>
      </c>
      <c r="R7" s="87" t="s">
        <v>80</v>
      </c>
    </row>
    <row r="8" spans="3:17" s="87" customFormat="1" ht="12.75">
      <c r="C8" s="88"/>
      <c r="D8" s="88"/>
      <c r="E8" s="88"/>
      <c r="F8" s="88" t="s">
        <v>11</v>
      </c>
      <c r="G8" s="88"/>
      <c r="H8" s="88"/>
      <c r="I8" s="88" t="s">
        <v>11</v>
      </c>
      <c r="J8" s="88"/>
      <c r="K8" s="88"/>
      <c r="L8" s="88"/>
      <c r="M8" s="88"/>
      <c r="N8" s="88"/>
      <c r="O8" s="89" t="s">
        <v>12</v>
      </c>
      <c r="Q8" s="87" t="s">
        <v>12</v>
      </c>
    </row>
    <row r="9" spans="3:17" s="87" customFormat="1" ht="12.75">
      <c r="C9" s="88" t="s">
        <v>88</v>
      </c>
      <c r="D9" s="88" t="s">
        <v>13</v>
      </c>
      <c r="E9" s="88"/>
      <c r="F9" s="88" t="s">
        <v>88</v>
      </c>
      <c r="G9" s="88" t="s">
        <v>13</v>
      </c>
      <c r="H9" s="88"/>
      <c r="I9" s="88" t="s">
        <v>87</v>
      </c>
      <c r="J9" s="88" t="s">
        <v>13</v>
      </c>
      <c r="K9" s="88"/>
      <c r="L9" s="88" t="s">
        <v>88</v>
      </c>
      <c r="M9" s="88" t="s">
        <v>13</v>
      </c>
      <c r="N9" s="88"/>
      <c r="O9" s="90" t="s">
        <v>83</v>
      </c>
      <c r="Q9" s="90" t="s">
        <v>81</v>
      </c>
    </row>
    <row r="10" spans="3:15" s="87" customFormat="1" ht="12.75"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9"/>
    </row>
    <row r="11" spans="1:17" s="87" customFormat="1" ht="12.75">
      <c r="A11" s="91">
        <v>1987</v>
      </c>
      <c r="B11" s="91"/>
      <c r="C11" s="92">
        <v>0</v>
      </c>
      <c r="D11" s="92">
        <v>0</v>
      </c>
      <c r="E11" s="92"/>
      <c r="F11" s="92">
        <v>0</v>
      </c>
      <c r="G11" s="92">
        <v>0</v>
      </c>
      <c r="H11" s="92"/>
      <c r="I11" s="95">
        <v>101500.7</v>
      </c>
      <c r="J11" s="93">
        <v>6</v>
      </c>
      <c r="K11" s="92"/>
      <c r="L11" s="93">
        <v>663663.34</v>
      </c>
      <c r="M11" s="93">
        <v>151</v>
      </c>
      <c r="N11" s="92"/>
      <c r="O11" s="94">
        <v>0</v>
      </c>
      <c r="P11" s="87" t="s">
        <v>11</v>
      </c>
      <c r="Q11" s="95">
        <f>+C11++I11+L11</f>
        <v>765164.0399999999</v>
      </c>
    </row>
    <row r="12" spans="1:17" s="87" customFormat="1" ht="12.75">
      <c r="A12" s="91">
        <v>1988</v>
      </c>
      <c r="B12" s="91"/>
      <c r="C12" s="92">
        <v>0</v>
      </c>
      <c r="D12" s="92">
        <v>0</v>
      </c>
      <c r="E12" s="92"/>
      <c r="F12" s="92">
        <v>0</v>
      </c>
      <c r="G12" s="92">
        <v>0</v>
      </c>
      <c r="H12" s="92"/>
      <c r="I12" s="95">
        <v>314642.54</v>
      </c>
      <c r="J12" s="93">
        <v>22</v>
      </c>
      <c r="K12" s="92"/>
      <c r="L12" s="93">
        <v>550378.04</v>
      </c>
      <c r="M12" s="93">
        <v>128</v>
      </c>
      <c r="N12" s="92"/>
      <c r="O12" s="94">
        <v>0</v>
      </c>
      <c r="P12" s="87" t="s">
        <v>11</v>
      </c>
      <c r="Q12" s="95">
        <f aca="true" t="shared" si="0" ref="Q12:Q24">+C12++I12+L12</f>
        <v>865020.5800000001</v>
      </c>
    </row>
    <row r="13" spans="1:18" s="87" customFormat="1" ht="12.75">
      <c r="A13" s="91">
        <v>1989</v>
      </c>
      <c r="B13" s="91"/>
      <c r="C13" s="92">
        <v>0</v>
      </c>
      <c r="D13" s="92">
        <v>0</v>
      </c>
      <c r="E13" s="92"/>
      <c r="F13" s="92">
        <v>0</v>
      </c>
      <c r="G13" s="92">
        <v>0</v>
      </c>
      <c r="H13" s="92"/>
      <c r="I13" s="95">
        <v>1207066.79</v>
      </c>
      <c r="J13" s="93">
        <v>30</v>
      </c>
      <c r="K13" s="92"/>
      <c r="L13" s="93">
        <v>1089790.88</v>
      </c>
      <c r="M13" s="93">
        <v>189</v>
      </c>
      <c r="N13" s="92"/>
      <c r="O13" s="96">
        <f>+Premiums!V32-Premiums!V15-Premiums!V16-Premiums!V17</f>
        <v>412543</v>
      </c>
      <c r="P13" s="96" t="s">
        <v>11</v>
      </c>
      <c r="Q13" s="95">
        <f t="shared" si="0"/>
        <v>2296857.67</v>
      </c>
      <c r="R13" s="88">
        <f>+O13/Q13</f>
        <v>0.1796119130011221</v>
      </c>
    </row>
    <row r="14" spans="1:18" ht="12.75">
      <c r="A14" s="91">
        <v>1990</v>
      </c>
      <c r="C14" s="97">
        <v>0</v>
      </c>
      <c r="D14" s="97">
        <v>0</v>
      </c>
      <c r="E14" s="97"/>
      <c r="F14" s="97">
        <v>0</v>
      </c>
      <c r="G14" s="97">
        <v>0</v>
      </c>
      <c r="H14" s="97"/>
      <c r="I14" s="97">
        <v>1015967.41</v>
      </c>
      <c r="J14" s="98">
        <v>24</v>
      </c>
      <c r="K14" s="97"/>
      <c r="L14" s="97">
        <v>1257855.98</v>
      </c>
      <c r="M14" s="97">
        <v>225</v>
      </c>
      <c r="N14" s="97"/>
      <c r="O14" s="96">
        <f>+Premiums!T32-Premiums!T15-Premiums!T16-Premiums!T17</f>
        <v>460488</v>
      </c>
      <c r="Q14" s="95">
        <f t="shared" si="0"/>
        <v>2273823.39</v>
      </c>
      <c r="R14" s="88">
        <f aca="true" t="shared" si="1" ref="R14:R27">+O14/Q14</f>
        <v>0.20251704772902349</v>
      </c>
    </row>
    <row r="15" spans="1:18" ht="12.75">
      <c r="A15" s="91">
        <v>1991</v>
      </c>
      <c r="C15" s="97">
        <v>143791.56</v>
      </c>
      <c r="D15" s="97">
        <v>91</v>
      </c>
      <c r="E15" s="97"/>
      <c r="F15" s="97">
        <v>140312.59</v>
      </c>
      <c r="G15" s="97">
        <v>56</v>
      </c>
      <c r="H15" s="97"/>
      <c r="I15" s="97">
        <v>2562500.97</v>
      </c>
      <c r="J15" s="98">
        <v>23</v>
      </c>
      <c r="K15" s="97"/>
      <c r="L15" s="97">
        <v>454724.95</v>
      </c>
      <c r="M15" s="97">
        <v>194</v>
      </c>
      <c r="N15" s="97"/>
      <c r="O15" s="96">
        <f>+Premiums!R32-Premiums!R15-Premiums!R16-Premiums!R17</f>
        <v>395710</v>
      </c>
      <c r="Q15" s="95">
        <f t="shared" si="0"/>
        <v>3161017.4800000004</v>
      </c>
      <c r="R15" s="88">
        <f t="shared" si="1"/>
        <v>0.12518437575992145</v>
      </c>
    </row>
    <row r="16" spans="1:18" ht="12.75">
      <c r="A16" s="91">
        <v>1992</v>
      </c>
      <c r="C16" s="97">
        <v>184373.42</v>
      </c>
      <c r="D16" s="97">
        <v>70</v>
      </c>
      <c r="E16" s="97"/>
      <c r="F16" s="97">
        <v>50653.69</v>
      </c>
      <c r="G16" s="97">
        <v>56</v>
      </c>
      <c r="H16" s="97"/>
      <c r="I16" s="97">
        <v>2239724.71</v>
      </c>
      <c r="J16" s="98">
        <v>27</v>
      </c>
      <c r="K16" s="97"/>
      <c r="L16" s="97">
        <v>914908.83</v>
      </c>
      <c r="M16" s="97">
        <v>183</v>
      </c>
      <c r="N16" s="97"/>
      <c r="O16" s="96">
        <f>+Premiums!Q32-Premiums!Q15-Premiums!Q16-Premiums!Q17</f>
        <v>390466</v>
      </c>
      <c r="Q16" s="95">
        <f t="shared" si="0"/>
        <v>3339006.96</v>
      </c>
      <c r="R16" s="88">
        <f t="shared" si="1"/>
        <v>0.11694075654157966</v>
      </c>
    </row>
    <row r="17" spans="1:18" ht="12.75">
      <c r="A17" s="91">
        <v>1993</v>
      </c>
      <c r="C17" s="97">
        <v>54190.86</v>
      </c>
      <c r="D17" s="97">
        <v>70</v>
      </c>
      <c r="E17" s="97"/>
      <c r="F17" s="97">
        <v>22629.19</v>
      </c>
      <c r="G17" s="97">
        <v>5</v>
      </c>
      <c r="H17" s="97"/>
      <c r="I17" s="97">
        <v>2262638.86</v>
      </c>
      <c r="J17" s="98">
        <v>28</v>
      </c>
      <c r="K17" s="97"/>
      <c r="L17" s="97">
        <v>1842360.76</v>
      </c>
      <c r="M17" s="97">
        <v>176</v>
      </c>
      <c r="N17" s="97"/>
      <c r="O17" s="96">
        <f>+Premiums!P32-Premiums!P15-Premiums!P16-Premiums!P17</f>
        <v>364415</v>
      </c>
      <c r="Q17" s="95">
        <f t="shared" si="0"/>
        <v>4159190.4799999995</v>
      </c>
      <c r="R17" s="88">
        <f t="shared" si="1"/>
        <v>0.08761680950952745</v>
      </c>
    </row>
    <row r="18" spans="1:18" ht="12.75">
      <c r="A18" s="91">
        <v>1994</v>
      </c>
      <c r="C18" s="97">
        <v>101063.96</v>
      </c>
      <c r="D18" s="97">
        <v>62</v>
      </c>
      <c r="E18" s="97"/>
      <c r="F18" s="97">
        <v>39740.75</v>
      </c>
      <c r="G18" s="97">
        <v>11</v>
      </c>
      <c r="H18" s="97"/>
      <c r="I18" s="97">
        <v>1625257.59</v>
      </c>
      <c r="J18" s="98">
        <v>30</v>
      </c>
      <c r="K18" s="97"/>
      <c r="L18" s="97">
        <v>434470.05</v>
      </c>
      <c r="M18" s="97">
        <v>144</v>
      </c>
      <c r="N18" s="97"/>
      <c r="O18" s="96">
        <f>+Premiums!N32-Premiums!N15-Premiums!N16-Premiums!N17</f>
        <v>307021</v>
      </c>
      <c r="Q18" s="95">
        <f t="shared" si="0"/>
        <v>2160791.6</v>
      </c>
      <c r="R18" s="88">
        <f t="shared" si="1"/>
        <v>0.14208727949516278</v>
      </c>
    </row>
    <row r="19" spans="1:18" ht="12.75">
      <c r="A19" s="91">
        <v>1995</v>
      </c>
      <c r="C19" s="97">
        <v>136894.65</v>
      </c>
      <c r="D19" s="97">
        <v>77</v>
      </c>
      <c r="E19" s="97"/>
      <c r="F19" s="97">
        <v>57167.42</v>
      </c>
      <c r="G19" s="97">
        <v>16</v>
      </c>
      <c r="H19" s="97"/>
      <c r="I19" s="97">
        <v>1923863.75</v>
      </c>
      <c r="J19" s="98">
        <v>49</v>
      </c>
      <c r="K19" s="97"/>
      <c r="L19" s="97">
        <v>559596.57</v>
      </c>
      <c r="M19" s="97">
        <v>131</v>
      </c>
      <c r="N19" s="97"/>
      <c r="O19" s="96">
        <f>+Premiums!L32-Premiums!L15-Premiums!L16-Premiums!L17</f>
        <v>295591</v>
      </c>
      <c r="Q19" s="95">
        <f t="shared" si="0"/>
        <v>2620354.9699999997</v>
      </c>
      <c r="R19" s="88">
        <f t="shared" si="1"/>
        <v>0.1128057089150788</v>
      </c>
    </row>
    <row r="20" spans="1:18" ht="12.75">
      <c r="A20" s="91">
        <v>1996</v>
      </c>
      <c r="C20" s="97">
        <v>81203.22</v>
      </c>
      <c r="D20" s="97">
        <v>78</v>
      </c>
      <c r="E20" s="97"/>
      <c r="F20" s="97">
        <v>29987.26</v>
      </c>
      <c r="G20" s="97">
        <v>7</v>
      </c>
      <c r="H20" s="97"/>
      <c r="I20" s="97">
        <v>2524380.14</v>
      </c>
      <c r="J20" s="98">
        <v>49</v>
      </c>
      <c r="K20" s="97"/>
      <c r="L20" s="97">
        <v>353594.79</v>
      </c>
      <c r="M20" s="97">
        <v>129</v>
      </c>
      <c r="N20" s="97"/>
      <c r="O20" s="96">
        <f>+Premiums!J32-Premiums!J15-Premiums!J16-Premiums!J17</f>
        <v>348030</v>
      </c>
      <c r="Q20" s="95">
        <f t="shared" si="0"/>
        <v>2959178.1500000004</v>
      </c>
      <c r="R20" s="88">
        <f t="shared" si="1"/>
        <v>0.11761035745684996</v>
      </c>
    </row>
    <row r="21" spans="1:18" ht="12.75">
      <c r="A21" s="91">
        <v>1997</v>
      </c>
      <c r="C21" s="97">
        <v>585268.17</v>
      </c>
      <c r="D21" s="97">
        <v>63</v>
      </c>
      <c r="E21" s="97"/>
      <c r="F21" s="97">
        <v>20982.96</v>
      </c>
      <c r="G21" s="97">
        <v>21</v>
      </c>
      <c r="H21" s="97"/>
      <c r="I21" s="97">
        <v>2750544.92</v>
      </c>
      <c r="J21" s="98">
        <v>42</v>
      </c>
      <c r="K21" s="97"/>
      <c r="L21" s="97">
        <v>338169.4</v>
      </c>
      <c r="M21" s="97">
        <v>102</v>
      </c>
      <c r="N21" s="97"/>
      <c r="O21" s="96">
        <f>+Premiums!I32-Premiums!I15-Premiums!I16-Premiums!I17</f>
        <v>486320</v>
      </c>
      <c r="Q21" s="95">
        <f t="shared" si="0"/>
        <v>3673982.4899999998</v>
      </c>
      <c r="R21" s="88">
        <f t="shared" si="1"/>
        <v>0.13236862214876807</v>
      </c>
    </row>
    <row r="22" spans="1:18" ht="12.75">
      <c r="A22" s="91">
        <v>1998</v>
      </c>
      <c r="C22" s="97">
        <v>1395423.66</v>
      </c>
      <c r="D22" s="97">
        <v>67</v>
      </c>
      <c r="E22" s="97"/>
      <c r="F22" s="97">
        <v>50729.16</v>
      </c>
      <c r="G22" s="97">
        <v>14</v>
      </c>
      <c r="H22" s="97"/>
      <c r="I22" s="97">
        <v>1825034.1</v>
      </c>
      <c r="J22" s="98">
        <v>41</v>
      </c>
      <c r="K22" s="97"/>
      <c r="L22" s="97">
        <v>446076.2</v>
      </c>
      <c r="M22" s="97">
        <v>85</v>
      </c>
      <c r="N22" s="97"/>
      <c r="O22" s="96">
        <f>+Premiums!H32-Premiums!H15-Premiums!H16-Premiums!H17</f>
        <v>443398</v>
      </c>
      <c r="Q22" s="95">
        <f t="shared" si="0"/>
        <v>3666533.96</v>
      </c>
      <c r="R22" s="88">
        <f t="shared" si="1"/>
        <v>0.12093110409919673</v>
      </c>
    </row>
    <row r="23" spans="1:18" ht="12.75">
      <c r="A23" s="91">
        <v>1999</v>
      </c>
      <c r="C23" s="97">
        <v>46201.98</v>
      </c>
      <c r="D23" s="97">
        <v>36</v>
      </c>
      <c r="E23" s="97"/>
      <c r="F23" s="97">
        <v>9881.14</v>
      </c>
      <c r="G23" s="97">
        <v>4</v>
      </c>
      <c r="H23" s="97"/>
      <c r="I23" s="97">
        <v>1626925.55</v>
      </c>
      <c r="J23" s="98">
        <v>35</v>
      </c>
      <c r="K23" s="97"/>
      <c r="L23" s="97">
        <v>674637.78</v>
      </c>
      <c r="M23" s="97">
        <v>84</v>
      </c>
      <c r="N23" s="97"/>
      <c r="O23" s="96">
        <f>+Premiums!F32-Premiums!F15-Premiums!F16-Premiums!F17</f>
        <v>441746</v>
      </c>
      <c r="Q23" s="95">
        <f t="shared" si="0"/>
        <v>2347765.31</v>
      </c>
      <c r="R23" s="88">
        <f t="shared" si="1"/>
        <v>0.18815594476945396</v>
      </c>
    </row>
    <row r="24" spans="1:18" ht="12.75">
      <c r="A24" s="91">
        <v>2000</v>
      </c>
      <c r="C24" s="97">
        <v>36455.44</v>
      </c>
      <c r="D24" s="97">
        <v>25</v>
      </c>
      <c r="E24" s="97"/>
      <c r="F24" s="97">
        <v>26193.37</v>
      </c>
      <c r="G24" s="97">
        <v>11</v>
      </c>
      <c r="H24" s="97"/>
      <c r="I24" s="97">
        <v>387178.5</v>
      </c>
      <c r="J24" s="98">
        <v>16</v>
      </c>
      <c r="K24" s="97"/>
      <c r="L24" s="97">
        <v>27245.33</v>
      </c>
      <c r="M24" s="97">
        <v>22</v>
      </c>
      <c r="N24" s="97"/>
      <c r="O24" s="96">
        <f>+Premiums!D32-Premiums!D15-Premiums!D16-Premiums!D17</f>
        <v>412432</v>
      </c>
      <c r="Q24" s="95">
        <f t="shared" si="0"/>
        <v>450879.27</v>
      </c>
      <c r="R24" s="88">
        <f t="shared" si="1"/>
        <v>0.9147282375612433</v>
      </c>
    </row>
    <row r="25" spans="1:18" ht="12.75">
      <c r="A25" s="91">
        <v>2001</v>
      </c>
      <c r="C25" s="97">
        <v>0</v>
      </c>
      <c r="D25" s="97" t="s">
        <v>11</v>
      </c>
      <c r="E25" s="97"/>
      <c r="F25" s="97">
        <v>0</v>
      </c>
      <c r="G25" s="97">
        <v>0</v>
      </c>
      <c r="H25" s="97"/>
      <c r="I25" s="97" t="s">
        <v>11</v>
      </c>
      <c r="J25" s="98" t="s">
        <v>11</v>
      </c>
      <c r="K25" s="97"/>
      <c r="L25" s="97">
        <v>0</v>
      </c>
      <c r="M25" s="97">
        <v>0</v>
      </c>
      <c r="N25" s="97"/>
      <c r="O25" s="96" t="s">
        <v>11</v>
      </c>
      <c r="Q25" s="95" t="s">
        <v>11</v>
      </c>
      <c r="R25" s="88" t="s">
        <v>11</v>
      </c>
    </row>
    <row r="26" spans="1:14" ht="12.75">
      <c r="A26" s="91"/>
      <c r="C26" s="97"/>
      <c r="D26" s="97"/>
      <c r="E26" s="97"/>
      <c r="F26" s="97"/>
      <c r="G26" s="97"/>
      <c r="H26" s="97"/>
      <c r="I26" s="97"/>
      <c r="J26" s="98"/>
      <c r="K26" s="97"/>
      <c r="L26" s="97"/>
      <c r="M26" s="97"/>
      <c r="N26" s="97"/>
    </row>
    <row r="27" spans="1:18" s="43" customFormat="1" ht="12.75">
      <c r="A27" s="48" t="s">
        <v>19</v>
      </c>
      <c r="C27" s="99">
        <f>SUM(C11:C26)</f>
        <v>2764866.92</v>
      </c>
      <c r="D27" s="100">
        <f>SUM(D11:D26)</f>
        <v>639</v>
      </c>
      <c r="E27" s="101"/>
      <c r="F27" s="99">
        <f>SUM(F11:F26)</f>
        <v>448277.53</v>
      </c>
      <c r="G27" s="100">
        <f>SUM(G11:G26)</f>
        <v>201</v>
      </c>
      <c r="H27" s="101"/>
      <c r="I27" s="99">
        <f>SUM(I11:I26)</f>
        <v>22367226.530000005</v>
      </c>
      <c r="J27" s="100">
        <f>SUM(J11:J26)</f>
        <v>422</v>
      </c>
      <c r="K27" s="101"/>
      <c r="L27" s="99">
        <f>SUM(L11:L26)</f>
        <v>9607472.899999999</v>
      </c>
      <c r="M27" s="100">
        <f>SUM(M11:M26)</f>
        <v>1943</v>
      </c>
      <c r="N27" s="101"/>
      <c r="O27" s="99">
        <f>SUM(O11:O26)</f>
        <v>4758160</v>
      </c>
      <c r="Q27" s="99">
        <f>SUM(Q11:Q26)</f>
        <v>34739566.35</v>
      </c>
      <c r="R27" s="102">
        <f t="shared" si="1"/>
        <v>0.1369665916972507</v>
      </c>
    </row>
    <row r="28" spans="3:14" ht="12.75">
      <c r="C28" s="97"/>
      <c r="D28" s="97"/>
      <c r="E28" s="97"/>
      <c r="F28" s="97"/>
      <c r="G28" s="97"/>
      <c r="H28" s="97"/>
      <c r="I28" s="97"/>
      <c r="J28" s="103"/>
      <c r="K28" s="97"/>
      <c r="L28" s="97"/>
      <c r="M28" s="97"/>
      <c r="N28" s="97"/>
    </row>
    <row r="29" ht="12.75">
      <c r="A29" s="83">
        <v>2002</v>
      </c>
    </row>
    <row r="30" ht="12.75">
      <c r="C30" s="84" t="s">
        <v>11</v>
      </c>
    </row>
    <row r="31" spans="1:17" s="87" customFormat="1" ht="12.75">
      <c r="A31" s="91">
        <v>1987</v>
      </c>
      <c r="B31" s="91"/>
      <c r="C31" s="92">
        <v>0</v>
      </c>
      <c r="D31" s="92">
        <v>0</v>
      </c>
      <c r="E31" s="92"/>
      <c r="F31" s="92">
        <v>0</v>
      </c>
      <c r="G31" s="92">
        <v>0</v>
      </c>
      <c r="H31" s="92"/>
      <c r="I31" s="95">
        <v>101500.7</v>
      </c>
      <c r="J31" s="93">
        <v>6</v>
      </c>
      <c r="K31" s="92"/>
      <c r="L31" s="93">
        <v>663663.34</v>
      </c>
      <c r="M31" s="93">
        <v>151</v>
      </c>
      <c r="N31" s="92"/>
      <c r="O31" s="94">
        <v>0</v>
      </c>
      <c r="P31" s="87" t="s">
        <v>11</v>
      </c>
      <c r="Q31" s="95">
        <f>+C31++I31+L31</f>
        <v>765164.0399999999</v>
      </c>
    </row>
    <row r="32" spans="1:17" s="87" customFormat="1" ht="12.75">
      <c r="A32" s="91">
        <v>1988</v>
      </c>
      <c r="B32" s="91"/>
      <c r="C32" s="92">
        <v>0</v>
      </c>
      <c r="D32" s="92">
        <v>0</v>
      </c>
      <c r="E32" s="92"/>
      <c r="F32" s="92">
        <v>0</v>
      </c>
      <c r="G32" s="92">
        <v>0</v>
      </c>
      <c r="H32" s="92"/>
      <c r="I32" s="95">
        <v>314642.54</v>
      </c>
      <c r="J32" s="93">
        <v>22</v>
      </c>
      <c r="K32" s="92"/>
      <c r="L32" s="93">
        <v>550378.04</v>
      </c>
      <c r="M32" s="93">
        <v>128</v>
      </c>
      <c r="N32" s="92"/>
      <c r="O32" s="94">
        <v>0</v>
      </c>
      <c r="P32" s="87" t="s">
        <v>11</v>
      </c>
      <c r="Q32" s="95">
        <f aca="true" t="shared" si="2" ref="Q32:Q45">+C32++I32+L32</f>
        <v>865020.5800000001</v>
      </c>
    </row>
    <row r="33" spans="1:18" s="87" customFormat="1" ht="12.75">
      <c r="A33" s="91">
        <v>1989</v>
      </c>
      <c r="B33" s="91"/>
      <c r="C33" s="92">
        <v>0</v>
      </c>
      <c r="D33" s="92">
        <v>0</v>
      </c>
      <c r="E33" s="92"/>
      <c r="F33" s="92">
        <v>0</v>
      </c>
      <c r="G33" s="92">
        <v>0</v>
      </c>
      <c r="H33" s="92"/>
      <c r="I33" s="95">
        <v>1207066.79</v>
      </c>
      <c r="J33" s="93">
        <v>30</v>
      </c>
      <c r="K33" s="92"/>
      <c r="L33" s="93">
        <v>1089790.88</v>
      </c>
      <c r="M33" s="93">
        <v>189</v>
      </c>
      <c r="N33" s="92"/>
      <c r="O33" s="96">
        <f>+Premiums!V53-Premiums!V36-Premiums!V37-Premiums!V38</f>
        <v>0</v>
      </c>
      <c r="P33" s="96" t="s">
        <v>11</v>
      </c>
      <c r="Q33" s="95">
        <f t="shared" si="2"/>
        <v>2296857.67</v>
      </c>
      <c r="R33" s="88">
        <f>+O33/Q33</f>
        <v>0</v>
      </c>
    </row>
    <row r="34" spans="1:18" ht="12.75">
      <c r="A34" s="91">
        <v>1990</v>
      </c>
      <c r="C34" s="97">
        <v>0</v>
      </c>
      <c r="D34" s="97">
        <v>0</v>
      </c>
      <c r="E34" s="97"/>
      <c r="F34" s="97">
        <v>0</v>
      </c>
      <c r="G34" s="97">
        <v>0</v>
      </c>
      <c r="H34" s="97"/>
      <c r="I34" s="97">
        <v>1015967.41</v>
      </c>
      <c r="J34" s="98">
        <v>24</v>
      </c>
      <c r="K34" s="97"/>
      <c r="L34" s="97">
        <v>1257855.98</v>
      </c>
      <c r="M34" s="97">
        <v>225</v>
      </c>
      <c r="N34" s="97"/>
      <c r="O34" s="96">
        <f>+Premiums!T53-Premiums!T36-Premiums!T37-Premiums!T38</f>
        <v>0</v>
      </c>
      <c r="Q34" s="95">
        <f t="shared" si="2"/>
        <v>2273823.39</v>
      </c>
      <c r="R34" s="88">
        <f aca="true" t="shared" si="3" ref="R34:R44">+O34/Q34</f>
        <v>0</v>
      </c>
    </row>
    <row r="35" spans="1:18" ht="12.75">
      <c r="A35" s="91">
        <v>1991</v>
      </c>
      <c r="C35" s="97">
        <v>143791.56</v>
      </c>
      <c r="D35" s="97">
        <v>91</v>
      </c>
      <c r="E35" s="97"/>
      <c r="F35" s="97">
        <v>140312.59</v>
      </c>
      <c r="G35" s="97">
        <v>56</v>
      </c>
      <c r="H35" s="97"/>
      <c r="I35" s="97">
        <v>2299321.06</v>
      </c>
      <c r="J35" s="98">
        <v>23</v>
      </c>
      <c r="K35" s="97"/>
      <c r="L35" s="97">
        <v>454724.95</v>
      </c>
      <c r="M35" s="97">
        <v>194</v>
      </c>
      <c r="N35" s="97"/>
      <c r="O35" s="96">
        <f>+Premiums!R53-Premiums!R36-Premiums!R37-Premiums!R38</f>
        <v>0</v>
      </c>
      <c r="Q35" s="95">
        <f t="shared" si="2"/>
        <v>2897837.5700000003</v>
      </c>
      <c r="R35" s="88">
        <f t="shared" si="3"/>
        <v>0</v>
      </c>
    </row>
    <row r="36" spans="1:18" ht="12.75">
      <c r="A36" s="91">
        <v>1992</v>
      </c>
      <c r="C36" s="97">
        <v>184373.42</v>
      </c>
      <c r="D36" s="97">
        <v>70</v>
      </c>
      <c r="E36" s="97"/>
      <c r="F36" s="97">
        <v>50653.69</v>
      </c>
      <c r="G36" s="97">
        <v>56</v>
      </c>
      <c r="H36" s="97"/>
      <c r="I36" s="97">
        <v>2233082.98</v>
      </c>
      <c r="J36" s="98">
        <v>27</v>
      </c>
      <c r="K36" s="97"/>
      <c r="L36" s="97">
        <v>914908.83</v>
      </c>
      <c r="M36" s="97">
        <v>183</v>
      </c>
      <c r="N36" s="97"/>
      <c r="O36" s="96">
        <f>+Premiums!Q53-Premiums!Q36-Premiums!Q37-Premiums!Q38</f>
        <v>0</v>
      </c>
      <c r="Q36" s="95">
        <f t="shared" si="2"/>
        <v>3332365.23</v>
      </c>
      <c r="R36" s="88">
        <f t="shared" si="3"/>
        <v>0</v>
      </c>
    </row>
    <row r="37" spans="1:18" ht="12.75">
      <c r="A37" s="91">
        <v>1993</v>
      </c>
      <c r="C37" s="97">
        <v>54190.86</v>
      </c>
      <c r="D37" s="97">
        <v>70</v>
      </c>
      <c r="E37" s="97"/>
      <c r="F37" s="97">
        <v>22629.19</v>
      </c>
      <c r="G37" s="97">
        <v>5</v>
      </c>
      <c r="H37" s="97"/>
      <c r="I37" s="97">
        <v>1949846.14</v>
      </c>
      <c r="J37" s="98">
        <v>28</v>
      </c>
      <c r="K37" s="97"/>
      <c r="L37" s="97">
        <v>1842363.46</v>
      </c>
      <c r="M37" s="97">
        <v>176</v>
      </c>
      <c r="N37" s="97"/>
      <c r="O37" s="96">
        <f>+Premiums!P53-Premiums!P36-Premiums!P37-Premiums!P38</f>
        <v>0</v>
      </c>
      <c r="Q37" s="95">
        <f t="shared" si="2"/>
        <v>3846400.46</v>
      </c>
      <c r="R37" s="88">
        <f t="shared" si="3"/>
        <v>0</v>
      </c>
    </row>
    <row r="38" spans="1:18" ht="12.75">
      <c r="A38" s="91">
        <v>1994</v>
      </c>
      <c r="C38" s="97">
        <v>101063.96</v>
      </c>
      <c r="D38" s="97">
        <v>62</v>
      </c>
      <c r="E38" s="97"/>
      <c r="F38" s="97">
        <v>39740.75</v>
      </c>
      <c r="G38" s="97">
        <v>11</v>
      </c>
      <c r="H38" s="97"/>
      <c r="I38" s="97">
        <v>1725257.59</v>
      </c>
      <c r="J38" s="98">
        <v>30</v>
      </c>
      <c r="K38" s="97"/>
      <c r="L38" s="97">
        <v>448504.97</v>
      </c>
      <c r="M38" s="97">
        <v>145</v>
      </c>
      <c r="N38" s="97"/>
      <c r="O38" s="96">
        <f>+Premiums!N53-Premiums!N36-Premiums!N37-Premiums!N38</f>
        <v>0</v>
      </c>
      <c r="Q38" s="95">
        <f t="shared" si="2"/>
        <v>2274826.52</v>
      </c>
      <c r="R38" s="88">
        <f t="shared" si="3"/>
        <v>0</v>
      </c>
    </row>
    <row r="39" spans="1:18" ht="12.75">
      <c r="A39" s="91">
        <v>1995</v>
      </c>
      <c r="C39" s="97">
        <v>136894.65</v>
      </c>
      <c r="D39" s="97">
        <v>77</v>
      </c>
      <c r="E39" s="97"/>
      <c r="F39" s="97">
        <v>57167.42</v>
      </c>
      <c r="G39" s="97">
        <v>16</v>
      </c>
      <c r="H39" s="97"/>
      <c r="I39" s="97">
        <v>1923866.95</v>
      </c>
      <c r="J39" s="98">
        <v>49</v>
      </c>
      <c r="K39" s="97"/>
      <c r="L39" s="97">
        <v>559601.97</v>
      </c>
      <c r="M39" s="97">
        <v>131</v>
      </c>
      <c r="N39" s="97"/>
      <c r="O39" s="96">
        <f>+Premiums!L53-Premiums!L36-Premiums!L37-Premiums!L38</f>
        <v>0</v>
      </c>
      <c r="Q39" s="95">
        <f t="shared" si="2"/>
        <v>2620363.57</v>
      </c>
      <c r="R39" s="88">
        <f t="shared" si="3"/>
        <v>0</v>
      </c>
    </row>
    <row r="40" spans="1:18" ht="12.75">
      <c r="A40" s="91">
        <v>1996</v>
      </c>
      <c r="C40" s="97">
        <v>81203.22</v>
      </c>
      <c r="D40" s="97">
        <v>78</v>
      </c>
      <c r="E40" s="97"/>
      <c r="F40" s="97">
        <v>29987.26</v>
      </c>
      <c r="G40" s="97">
        <v>7</v>
      </c>
      <c r="H40" s="97"/>
      <c r="I40" s="97">
        <v>2589169.08</v>
      </c>
      <c r="J40" s="98">
        <v>49</v>
      </c>
      <c r="K40" s="97"/>
      <c r="L40" s="97">
        <v>353594.79</v>
      </c>
      <c r="M40" s="97">
        <v>129</v>
      </c>
      <c r="N40" s="97"/>
      <c r="O40" s="96">
        <f>+Premiums!J53-Premiums!J36-Premiums!J37-Premiums!J38</f>
        <v>0</v>
      </c>
      <c r="Q40" s="95">
        <f t="shared" si="2"/>
        <v>3023967.0900000003</v>
      </c>
      <c r="R40" s="88">
        <f t="shared" si="3"/>
        <v>0</v>
      </c>
    </row>
    <row r="41" spans="1:18" ht="12.75">
      <c r="A41" s="91">
        <v>1997</v>
      </c>
      <c r="C41" s="97">
        <v>585268.17</v>
      </c>
      <c r="D41" s="97">
        <v>63</v>
      </c>
      <c r="E41" s="97"/>
      <c r="F41" s="97">
        <v>20982.96</v>
      </c>
      <c r="G41" s="97">
        <v>21</v>
      </c>
      <c r="H41" s="97"/>
      <c r="I41" s="97">
        <v>2837601.12</v>
      </c>
      <c r="J41" s="98">
        <v>42</v>
      </c>
      <c r="K41" s="97"/>
      <c r="L41" s="97">
        <v>339426.06</v>
      </c>
      <c r="M41" s="97">
        <v>102</v>
      </c>
      <c r="N41" s="97"/>
      <c r="O41" s="96">
        <f>+Premiums!I53-Premiums!I36-Premiums!I37-Premiums!I38</f>
        <v>0</v>
      </c>
      <c r="Q41" s="95">
        <f t="shared" si="2"/>
        <v>3762295.35</v>
      </c>
      <c r="R41" s="88">
        <f t="shared" si="3"/>
        <v>0</v>
      </c>
    </row>
    <row r="42" spans="1:18" ht="12.75">
      <c r="A42" s="91">
        <v>1998</v>
      </c>
      <c r="C42" s="97">
        <v>1279268.96</v>
      </c>
      <c r="D42" s="97">
        <v>67</v>
      </c>
      <c r="E42" s="97"/>
      <c r="F42" s="97">
        <v>50729.16</v>
      </c>
      <c r="G42" s="97">
        <v>14</v>
      </c>
      <c r="H42" s="97"/>
      <c r="I42" s="97">
        <v>1415393.42</v>
      </c>
      <c r="J42" s="98">
        <v>41</v>
      </c>
      <c r="K42" s="97"/>
      <c r="L42" s="97">
        <v>451880.4</v>
      </c>
      <c r="M42" s="97">
        <v>87</v>
      </c>
      <c r="N42" s="97"/>
      <c r="O42" s="96">
        <f>+Premiums!H53-Premiums!H36-Premiums!H37-Premiums!H38</f>
        <v>0</v>
      </c>
      <c r="Q42" s="95">
        <f t="shared" si="2"/>
        <v>3146542.78</v>
      </c>
      <c r="R42" s="88">
        <f t="shared" si="3"/>
        <v>0</v>
      </c>
    </row>
    <row r="43" spans="1:18" ht="12.75">
      <c r="A43" s="91">
        <v>1999</v>
      </c>
      <c r="C43" s="97">
        <v>46201.98</v>
      </c>
      <c r="D43" s="97">
        <v>37</v>
      </c>
      <c r="E43" s="97"/>
      <c r="F43" s="97">
        <v>9881.14</v>
      </c>
      <c r="G43" s="97">
        <v>4</v>
      </c>
      <c r="H43" s="97"/>
      <c r="I43" s="97">
        <v>1809333.88</v>
      </c>
      <c r="J43" s="98">
        <v>36</v>
      </c>
      <c r="K43" s="97"/>
      <c r="L43" s="97">
        <v>1756264.42</v>
      </c>
      <c r="M43" s="97">
        <v>87</v>
      </c>
      <c r="N43" s="97"/>
      <c r="O43" s="96">
        <f>+Premiums!F53-Premiums!F36-Premiums!F37-Premiums!F38</f>
        <v>0</v>
      </c>
      <c r="Q43" s="95">
        <f t="shared" si="2"/>
        <v>3611800.28</v>
      </c>
      <c r="R43" s="88">
        <f t="shared" si="3"/>
        <v>0</v>
      </c>
    </row>
    <row r="44" spans="1:18" ht="12.75">
      <c r="A44" s="91">
        <v>2000</v>
      </c>
      <c r="C44" s="97">
        <v>41441.97</v>
      </c>
      <c r="D44" s="97">
        <v>33</v>
      </c>
      <c r="E44" s="97"/>
      <c r="F44" s="97">
        <v>27649.4</v>
      </c>
      <c r="G44" s="97">
        <v>11</v>
      </c>
      <c r="H44" s="97"/>
      <c r="I44" s="97">
        <v>1534458.03</v>
      </c>
      <c r="J44" s="98">
        <v>19</v>
      </c>
      <c r="K44" s="97"/>
      <c r="L44" s="97">
        <v>87028.75</v>
      </c>
      <c r="M44" s="97">
        <v>31</v>
      </c>
      <c r="N44" s="97"/>
      <c r="O44" s="96">
        <f>+Premiums!D53-Premiums!D36-Premiums!D37-Premiums!D38</f>
        <v>0</v>
      </c>
      <c r="Q44" s="95">
        <f t="shared" si="2"/>
        <v>1662928.75</v>
      </c>
      <c r="R44" s="88">
        <f t="shared" si="3"/>
        <v>0</v>
      </c>
    </row>
    <row r="45" spans="1:18" ht="12.75">
      <c r="A45" s="91">
        <v>2001</v>
      </c>
      <c r="C45" s="97">
        <v>40851.1</v>
      </c>
      <c r="D45" s="97">
        <v>26</v>
      </c>
      <c r="E45" s="97"/>
      <c r="F45" s="97">
        <v>21697.25</v>
      </c>
      <c r="G45" s="97">
        <v>3</v>
      </c>
      <c r="H45" s="97"/>
      <c r="I45" s="97">
        <v>395060</v>
      </c>
      <c r="J45" s="98">
        <v>21</v>
      </c>
      <c r="K45" s="97"/>
      <c r="L45" s="97">
        <v>33357.03</v>
      </c>
      <c r="M45" s="97">
        <v>32</v>
      </c>
      <c r="N45" s="97"/>
      <c r="O45" s="96" t="s">
        <v>11</v>
      </c>
      <c r="Q45" s="95">
        <f t="shared" si="2"/>
        <v>469268.13</v>
      </c>
      <c r="R45" s="88" t="s">
        <v>11</v>
      </c>
    </row>
    <row r="46" spans="1:14" ht="12.75">
      <c r="A46" s="91"/>
      <c r="C46" s="97"/>
      <c r="D46" s="97"/>
      <c r="E46" s="97"/>
      <c r="F46" s="97"/>
      <c r="G46" s="97"/>
      <c r="H46" s="97"/>
      <c r="I46" s="97"/>
      <c r="J46" s="98"/>
      <c r="K46" s="97"/>
      <c r="L46" s="97"/>
      <c r="M46" s="97"/>
      <c r="N46" s="97"/>
    </row>
    <row r="47" spans="1:18" s="43" customFormat="1" ht="12.75">
      <c r="A47" s="48" t="s">
        <v>19</v>
      </c>
      <c r="C47" s="99">
        <f>SUM(C31:C46)</f>
        <v>2694549.85</v>
      </c>
      <c r="D47" s="100">
        <f>SUM(D31:D46)</f>
        <v>674</v>
      </c>
      <c r="E47" s="101"/>
      <c r="F47" s="99">
        <f>SUM(F31:F46)</f>
        <v>471430.81000000006</v>
      </c>
      <c r="G47" s="100">
        <f>SUM(G31:G46)</f>
        <v>204</v>
      </c>
      <c r="H47" s="101"/>
      <c r="I47" s="99">
        <f>SUM(I31:I46)</f>
        <v>23351567.69</v>
      </c>
      <c r="J47" s="100">
        <f>SUM(J31:J46)</f>
        <v>447</v>
      </c>
      <c r="K47" s="101"/>
      <c r="L47" s="99">
        <f>SUM(L31:L46)</f>
        <v>10803343.87</v>
      </c>
      <c r="M47" s="100">
        <f>SUM(M31:M46)</f>
        <v>1990</v>
      </c>
      <c r="N47" s="101"/>
      <c r="O47" s="99">
        <f>SUM(O31:O46)</f>
        <v>0</v>
      </c>
      <c r="Q47" s="99">
        <f>SUM(Q31:Q46)</f>
        <v>36849461.410000004</v>
      </c>
      <c r="R47" s="102">
        <f>+O47/Q47</f>
        <v>0</v>
      </c>
    </row>
    <row r="48" spans="3:14" ht="12.75">
      <c r="C48" s="97"/>
      <c r="D48" s="97"/>
      <c r="E48" s="97"/>
      <c r="F48" s="97"/>
      <c r="G48" s="97"/>
      <c r="H48" s="97"/>
      <c r="I48" s="97"/>
      <c r="J48" s="103"/>
      <c r="K48" s="97"/>
      <c r="L48" s="97"/>
      <c r="M48" s="97"/>
      <c r="N48" s="97"/>
    </row>
  </sheetData>
  <mergeCells count="10">
    <mergeCell ref="F7:G7"/>
    <mergeCell ref="I7:J7"/>
    <mergeCell ref="A2:M2"/>
    <mergeCell ref="A1:M1"/>
    <mergeCell ref="A3:M3"/>
    <mergeCell ref="A4:M4"/>
    <mergeCell ref="C6:D6"/>
    <mergeCell ref="F6:G6"/>
    <mergeCell ref="I6:J6"/>
    <mergeCell ref="L6:M6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leahy</dc:creator>
  <cp:keywords/>
  <dc:description/>
  <cp:lastModifiedBy>saunders</cp:lastModifiedBy>
  <cp:lastPrinted>2003-01-15T20:12:57Z</cp:lastPrinted>
  <dcterms:created xsi:type="dcterms:W3CDTF">2002-05-13T13:35:04Z</dcterms:created>
  <dcterms:modified xsi:type="dcterms:W3CDTF">2003-01-24T16:21:25Z</dcterms:modified>
  <cp:category/>
  <cp:version/>
  <cp:contentType/>
  <cp:contentStatus/>
</cp:coreProperties>
</file>